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bookViews>
  <sheets>
    <sheet name="Rekapitulace stavby" sheetId="1" r:id="rId1"/>
    <sheet name="A.1 - Práce na ŽSv - KOLE..." sheetId="2" r:id="rId2"/>
    <sheet name="A.2 - Práce na ŽSv - VÝHY..." sheetId="3" r:id="rId3"/>
    <sheet name="A.3 - Materiál zajištěný ..." sheetId="4" r:id="rId4"/>
    <sheet name="A.4 - Přejezd a přechody ..." sheetId="5" r:id="rId5"/>
    <sheet name="A.5 - Práce SSZT a SEE (S..." sheetId="6" r:id="rId6"/>
    <sheet name="A.6 - Přepravy a manipula..." sheetId="7" r:id="rId7"/>
    <sheet name="A.7 - Oprava boční rampy ..." sheetId="8" r:id="rId8"/>
    <sheet name="A.8 - VON (Sborník SŽDC 2..." sheetId="9" r:id="rId9"/>
  </sheets>
  <definedNames>
    <definedName name="_xlnm._FilterDatabase" localSheetId="1" hidden="1">'A.1 - Práce na ŽSv - KOLE...'!$C$78:$K$280</definedName>
    <definedName name="_xlnm._FilterDatabase" localSheetId="2" hidden="1">'A.2 - Práce na ŽSv - VÝHY...'!$C$78:$K$257</definedName>
    <definedName name="_xlnm._FilterDatabase" localSheetId="3" hidden="1">'A.3 - Materiál zajištěný ...'!$C$78:$K$158</definedName>
    <definedName name="_xlnm._FilterDatabase" localSheetId="4" hidden="1">'A.4 - Přejezd a přechody ...'!$C$78:$K$118</definedName>
    <definedName name="_xlnm._FilterDatabase" localSheetId="5" hidden="1">'A.5 - Práce SSZT a SEE (S...'!$C$78:$K$95</definedName>
    <definedName name="_xlnm._FilterDatabase" localSheetId="6" hidden="1">'A.6 - Přepravy a manipula...'!$C$78:$K$100</definedName>
    <definedName name="_xlnm._FilterDatabase" localSheetId="7" hidden="1">'A.7 - Oprava boční rampy ...'!$C$78:$K$133</definedName>
    <definedName name="_xlnm._FilterDatabase" localSheetId="8" hidden="1">'A.8 - VON (Sborník SŽDC 2...'!$C$78:$K$95</definedName>
    <definedName name="_xlnm.Print_Titles" localSheetId="1">'A.1 - Práce na ŽSv - KOLE...'!$78:$78</definedName>
    <definedName name="_xlnm.Print_Titles" localSheetId="2">'A.2 - Práce na ŽSv - VÝHY...'!$78:$78</definedName>
    <definedName name="_xlnm.Print_Titles" localSheetId="3">'A.3 - Materiál zajištěný ...'!$78:$78</definedName>
    <definedName name="_xlnm.Print_Titles" localSheetId="4">'A.4 - Přejezd a přechody ...'!$78:$78</definedName>
    <definedName name="_xlnm.Print_Titles" localSheetId="5">'A.5 - Práce SSZT a SEE (S...'!$78:$78</definedName>
    <definedName name="_xlnm.Print_Titles" localSheetId="6">'A.6 - Přepravy a manipula...'!$78:$78</definedName>
    <definedName name="_xlnm.Print_Titles" localSheetId="7">'A.7 - Oprava boční rampy ...'!$78:$78</definedName>
    <definedName name="_xlnm.Print_Titles" localSheetId="8">'A.8 - VON (Sborník SŽDC 2...'!$78:$78</definedName>
    <definedName name="_xlnm.Print_Titles" localSheetId="0">'Rekapitulace stavby'!$52:$52</definedName>
    <definedName name="_xlnm.Print_Area" localSheetId="1">'A.1 - Práce na ŽSv - KOLE...'!$C$4:$J$39,'A.1 - Práce na ŽSv - KOLE...'!$C$45:$J$60,'A.1 - Práce na ŽSv - KOLE...'!$C$66:$K$280</definedName>
    <definedName name="_xlnm.Print_Area" localSheetId="2">'A.2 - Práce na ŽSv - VÝHY...'!$C$4:$J$39,'A.2 - Práce na ŽSv - VÝHY...'!$C$45:$J$60,'A.2 - Práce na ŽSv - VÝHY...'!$C$66:$K$257</definedName>
    <definedName name="_xlnm.Print_Area" localSheetId="3">'A.3 - Materiál zajištěný ...'!$C$4:$J$39,'A.3 - Materiál zajištěný ...'!$C$45:$J$60,'A.3 - Materiál zajištěný ...'!$C$66:$K$158</definedName>
    <definedName name="_xlnm.Print_Area" localSheetId="4">'A.4 - Přejezd a přechody ...'!$C$4:$J$39,'A.4 - Přejezd a přechody ...'!$C$45:$J$60,'A.4 - Přejezd a přechody ...'!$C$66:$K$118</definedName>
    <definedName name="_xlnm.Print_Area" localSheetId="5">'A.5 - Práce SSZT a SEE (S...'!$C$4:$J$39,'A.5 - Práce SSZT a SEE (S...'!$C$45:$J$60,'A.5 - Práce SSZT a SEE (S...'!$C$66:$K$95</definedName>
    <definedName name="_xlnm.Print_Area" localSheetId="6">'A.6 - Přepravy a manipula...'!$C$4:$J$39,'A.6 - Přepravy a manipula...'!$C$45:$J$60,'A.6 - Přepravy a manipula...'!$C$66:$K$100</definedName>
    <definedName name="_xlnm.Print_Area" localSheetId="7">'A.7 - Oprava boční rampy ...'!$C$4:$J$39,'A.7 - Oprava boční rampy ...'!$C$45:$J$60,'A.7 - Oprava boční rampy ...'!$C$66:$K$133</definedName>
    <definedName name="_xlnm.Print_Area" localSheetId="8">'A.8 - VON (Sborník SŽDC 2...'!$C$4:$J$39,'A.8 - VON (Sborník SŽDC 2...'!$C$45:$J$60,'A.8 - VON (Sborník SŽDC 2...'!$C$66:$K$95</definedName>
    <definedName name="_xlnm.Print_Area" localSheetId="0">'Rekapitulace stavby'!$D$4:$AO$36,'Rekapitulace stavby'!$C$42:$AQ$63</definedName>
  </definedNames>
  <calcPr calcId="145621"/>
</workbook>
</file>

<file path=xl/calcChain.xml><?xml version="1.0" encoding="utf-8"?>
<calcChain xmlns="http://schemas.openxmlformats.org/spreadsheetml/2006/main">
  <c r="J37" i="9" l="1"/>
  <c r="J36" i="9"/>
  <c r="AY62" i="1"/>
  <c r="J35" i="9"/>
  <c r="AX62" i="1"/>
  <c r="BI93" i="9"/>
  <c r="F37" i="9" s="1"/>
  <c r="BD62" i="1" s="1"/>
  <c r="BD54" i="1" s="1"/>
  <c r="W33" i="1" s="1"/>
  <c r="BH93" i="9"/>
  <c r="BG93" i="9"/>
  <c r="BF93" i="9"/>
  <c r="T93" i="9"/>
  <c r="T79" i="9" s="1"/>
  <c r="R93" i="9"/>
  <c r="P93" i="9"/>
  <c r="BK93" i="9"/>
  <c r="J93" i="9"/>
  <c r="BE93" i="9" s="1"/>
  <c r="BI91" i="9"/>
  <c r="BH91" i="9"/>
  <c r="BG91" i="9"/>
  <c r="BF91" i="9"/>
  <c r="T91" i="9"/>
  <c r="R91" i="9"/>
  <c r="P91" i="9"/>
  <c r="BK91" i="9"/>
  <c r="J91" i="9"/>
  <c r="BE91" i="9"/>
  <c r="BI88" i="9"/>
  <c r="BH88" i="9"/>
  <c r="BG88" i="9"/>
  <c r="BF88" i="9"/>
  <c r="T88" i="9"/>
  <c r="R88" i="9"/>
  <c r="P88" i="9"/>
  <c r="BK88" i="9"/>
  <c r="J88" i="9"/>
  <c r="BE88" i="9"/>
  <c r="BI85" i="9"/>
  <c r="BH85" i="9"/>
  <c r="BG85" i="9"/>
  <c r="BF85" i="9"/>
  <c r="T85" i="9"/>
  <c r="R85" i="9"/>
  <c r="P85" i="9"/>
  <c r="BK85" i="9"/>
  <c r="J85" i="9"/>
  <c r="BE85" i="9"/>
  <c r="BI82" i="9"/>
  <c r="BH82" i="9"/>
  <c r="BG82" i="9"/>
  <c r="BF82" i="9"/>
  <c r="T82" i="9"/>
  <c r="R82" i="9"/>
  <c r="P82" i="9"/>
  <c r="BK82" i="9"/>
  <c r="J82" i="9"/>
  <c r="BE82" i="9"/>
  <c r="BI80" i="9"/>
  <c r="BH80" i="9"/>
  <c r="F36" i="9"/>
  <c r="BC62" i="1" s="1"/>
  <c r="BG80" i="9"/>
  <c r="BF80" i="9"/>
  <c r="J34" i="9" s="1"/>
  <c r="AW62" i="1" s="1"/>
  <c r="T80" i="9"/>
  <c r="R80" i="9"/>
  <c r="R79" i="9"/>
  <c r="P80" i="9"/>
  <c r="P79" i="9"/>
  <c r="AU62" i="1" s="1"/>
  <c r="BK80" i="9"/>
  <c r="J80" i="9"/>
  <c r="BE80" i="9"/>
  <c r="J76" i="9"/>
  <c r="F75" i="9"/>
  <c r="F73" i="9"/>
  <c r="E71" i="9"/>
  <c r="J55" i="9"/>
  <c r="F54" i="9"/>
  <c r="F52" i="9"/>
  <c r="E50" i="9"/>
  <c r="J21" i="9"/>
  <c r="E21" i="9"/>
  <c r="J54" i="9" s="1"/>
  <c r="J20" i="9"/>
  <c r="J18" i="9"/>
  <c r="E18" i="9"/>
  <c r="F55" i="9" s="1"/>
  <c r="F76" i="9"/>
  <c r="J17" i="9"/>
  <c r="J12" i="9"/>
  <c r="J52" i="9" s="1"/>
  <c r="J73" i="9"/>
  <c r="E7" i="9"/>
  <c r="E48" i="9" s="1"/>
  <c r="J37" i="8"/>
  <c r="J36" i="8"/>
  <c r="AY61" i="1" s="1"/>
  <c r="J35" i="8"/>
  <c r="AX61" i="1" s="1"/>
  <c r="BI132" i="8"/>
  <c r="BH132" i="8"/>
  <c r="BG132" i="8"/>
  <c r="BF132" i="8"/>
  <c r="T132" i="8"/>
  <c r="R132" i="8"/>
  <c r="P132" i="8"/>
  <c r="BK132" i="8"/>
  <c r="J132" i="8"/>
  <c r="BE132" i="8" s="1"/>
  <c r="BI130" i="8"/>
  <c r="BH130" i="8"/>
  <c r="BG130" i="8"/>
  <c r="BF130" i="8"/>
  <c r="T130" i="8"/>
  <c r="R130" i="8"/>
  <c r="P130" i="8"/>
  <c r="BK130" i="8"/>
  <c r="J130" i="8"/>
  <c r="BE130" i="8" s="1"/>
  <c r="BI128" i="8"/>
  <c r="BH128" i="8"/>
  <c r="BG128" i="8"/>
  <c r="BF128" i="8"/>
  <c r="T128" i="8"/>
  <c r="R128" i="8"/>
  <c r="P128" i="8"/>
  <c r="BK128" i="8"/>
  <c r="J128" i="8"/>
  <c r="BE128" i="8" s="1"/>
  <c r="BI126" i="8"/>
  <c r="BH126" i="8"/>
  <c r="BG126" i="8"/>
  <c r="BF126" i="8"/>
  <c r="T126" i="8"/>
  <c r="R126" i="8"/>
  <c r="P126" i="8"/>
  <c r="BK126" i="8"/>
  <c r="J126" i="8"/>
  <c r="BE126" i="8" s="1"/>
  <c r="BI124" i="8"/>
  <c r="BH124" i="8"/>
  <c r="BG124" i="8"/>
  <c r="BF124" i="8"/>
  <c r="T124" i="8"/>
  <c r="R124" i="8"/>
  <c r="P124" i="8"/>
  <c r="BK124" i="8"/>
  <c r="J124" i="8"/>
  <c r="BE124" i="8" s="1"/>
  <c r="BI122" i="8"/>
  <c r="BH122" i="8"/>
  <c r="BG122" i="8"/>
  <c r="BF122" i="8"/>
  <c r="T122" i="8"/>
  <c r="R122" i="8"/>
  <c r="P122" i="8"/>
  <c r="BK122" i="8"/>
  <c r="J122" i="8"/>
  <c r="BE122" i="8" s="1"/>
  <c r="BI120" i="8"/>
  <c r="BH120" i="8"/>
  <c r="BG120" i="8"/>
  <c r="BF120" i="8"/>
  <c r="T120" i="8"/>
  <c r="R120" i="8"/>
  <c r="P120" i="8"/>
  <c r="BK120" i="8"/>
  <c r="J120" i="8"/>
  <c r="BE120" i="8"/>
  <c r="BI118" i="8"/>
  <c r="BH118" i="8"/>
  <c r="BG118" i="8"/>
  <c r="BF118" i="8"/>
  <c r="T118" i="8"/>
  <c r="R118" i="8"/>
  <c r="P118" i="8"/>
  <c r="BK118" i="8"/>
  <c r="J118" i="8"/>
  <c r="BE118" i="8"/>
  <c r="BI116" i="8"/>
  <c r="BH116" i="8"/>
  <c r="BG116" i="8"/>
  <c r="BF116" i="8"/>
  <c r="T116" i="8"/>
  <c r="R116" i="8"/>
  <c r="P116" i="8"/>
  <c r="BK116" i="8"/>
  <c r="J116" i="8"/>
  <c r="BE116" i="8"/>
  <c r="BI114" i="8"/>
  <c r="BH114" i="8"/>
  <c r="BG114" i="8"/>
  <c r="BF114" i="8"/>
  <c r="T114" i="8"/>
  <c r="R114" i="8"/>
  <c r="P114" i="8"/>
  <c r="BK114" i="8"/>
  <c r="J114" i="8"/>
  <c r="BE114" i="8"/>
  <c r="BI112" i="8"/>
  <c r="BH112" i="8"/>
  <c r="BG112" i="8"/>
  <c r="BF112" i="8"/>
  <c r="T112" i="8"/>
  <c r="R112" i="8"/>
  <c r="P112" i="8"/>
  <c r="BK112" i="8"/>
  <c r="J112" i="8"/>
  <c r="BE112" i="8"/>
  <c r="BI110" i="8"/>
  <c r="BH110" i="8"/>
  <c r="BG110" i="8"/>
  <c r="BF110" i="8"/>
  <c r="T110" i="8"/>
  <c r="R110" i="8"/>
  <c r="P110" i="8"/>
  <c r="BK110" i="8"/>
  <c r="J110" i="8"/>
  <c r="BE110" i="8"/>
  <c r="BI108" i="8"/>
  <c r="BH108" i="8"/>
  <c r="BG108" i="8"/>
  <c r="BF108" i="8"/>
  <c r="T108" i="8"/>
  <c r="R108" i="8"/>
  <c r="P108" i="8"/>
  <c r="BK108" i="8"/>
  <c r="J108" i="8"/>
  <c r="BE108" i="8"/>
  <c r="BI106" i="8"/>
  <c r="BH106" i="8"/>
  <c r="BG106" i="8"/>
  <c r="BF106" i="8"/>
  <c r="T106" i="8"/>
  <c r="R106" i="8"/>
  <c r="P106" i="8"/>
  <c r="BK106" i="8"/>
  <c r="J106" i="8"/>
  <c r="BE106" i="8"/>
  <c r="BI104" i="8"/>
  <c r="BH104" i="8"/>
  <c r="BG104" i="8"/>
  <c r="BF104" i="8"/>
  <c r="T104" i="8"/>
  <c r="R104" i="8"/>
  <c r="P104" i="8"/>
  <c r="BK104" i="8"/>
  <c r="J104" i="8"/>
  <c r="BE104" i="8"/>
  <c r="BI102" i="8"/>
  <c r="BH102" i="8"/>
  <c r="BG102" i="8"/>
  <c r="BF102" i="8"/>
  <c r="T102" i="8"/>
  <c r="R102" i="8"/>
  <c r="P102" i="8"/>
  <c r="BK102" i="8"/>
  <c r="J102" i="8"/>
  <c r="BE102" i="8"/>
  <c r="BI100" i="8"/>
  <c r="BH100" i="8"/>
  <c r="BG100" i="8"/>
  <c r="BF100" i="8"/>
  <c r="T100" i="8"/>
  <c r="R100" i="8"/>
  <c r="P100" i="8"/>
  <c r="BK100" i="8"/>
  <c r="J100" i="8"/>
  <c r="BE100" i="8"/>
  <c r="BI98" i="8"/>
  <c r="BH98" i="8"/>
  <c r="BG98" i="8"/>
  <c r="BF98" i="8"/>
  <c r="T98" i="8"/>
  <c r="R98" i="8"/>
  <c r="P98" i="8"/>
  <c r="BK98" i="8"/>
  <c r="J98" i="8"/>
  <c r="BE98" i="8"/>
  <c r="BI96" i="8"/>
  <c r="BH96" i="8"/>
  <c r="BG96" i="8"/>
  <c r="BF96" i="8"/>
  <c r="T96" i="8"/>
  <c r="R96" i="8"/>
  <c r="P96" i="8"/>
  <c r="BK96" i="8"/>
  <c r="J96" i="8"/>
  <c r="BE96" i="8"/>
  <c r="BI94" i="8"/>
  <c r="BH94" i="8"/>
  <c r="BG94" i="8"/>
  <c r="BF94" i="8"/>
  <c r="T94" i="8"/>
  <c r="R94" i="8"/>
  <c r="P94" i="8"/>
  <c r="BK94" i="8"/>
  <c r="J94" i="8"/>
  <c r="BE94" i="8"/>
  <c r="BI92" i="8"/>
  <c r="BH92" i="8"/>
  <c r="BG92" i="8"/>
  <c r="BF92" i="8"/>
  <c r="T92" i="8"/>
  <c r="R92" i="8"/>
  <c r="P92" i="8"/>
  <c r="BK92" i="8"/>
  <c r="J92" i="8"/>
  <c r="BE92" i="8"/>
  <c r="BI90" i="8"/>
  <c r="BH90" i="8"/>
  <c r="BG90" i="8"/>
  <c r="BF90" i="8"/>
  <c r="T90" i="8"/>
  <c r="R90" i="8"/>
  <c r="P90" i="8"/>
  <c r="BK90" i="8"/>
  <c r="J90" i="8"/>
  <c r="BE90" i="8"/>
  <c r="BI88" i="8"/>
  <c r="BH88" i="8"/>
  <c r="BG88" i="8"/>
  <c r="BF88" i="8"/>
  <c r="T88" i="8"/>
  <c r="R88" i="8"/>
  <c r="P88" i="8"/>
  <c r="BK88" i="8"/>
  <c r="J88" i="8"/>
  <c r="BE88" i="8"/>
  <c r="BI86" i="8"/>
  <c r="BH86" i="8"/>
  <c r="BG86" i="8"/>
  <c r="BF86" i="8"/>
  <c r="T86" i="8"/>
  <c r="R86" i="8"/>
  <c r="P86" i="8"/>
  <c r="BK86" i="8"/>
  <c r="J86" i="8"/>
  <c r="BE86" i="8"/>
  <c r="BI84" i="8"/>
  <c r="BH84" i="8"/>
  <c r="BG84" i="8"/>
  <c r="BF84" i="8"/>
  <c r="T84" i="8"/>
  <c r="R84" i="8"/>
  <c r="P84" i="8"/>
  <c r="BK84" i="8"/>
  <c r="J84" i="8"/>
  <c r="BE84" i="8"/>
  <c r="BI82" i="8"/>
  <c r="BH82" i="8"/>
  <c r="BG82" i="8"/>
  <c r="BF82" i="8"/>
  <c r="T82" i="8"/>
  <c r="R82" i="8"/>
  <c r="P82" i="8"/>
  <c r="BK82" i="8"/>
  <c r="J82" i="8"/>
  <c r="BE82" i="8"/>
  <c r="BI80" i="8"/>
  <c r="F37" i="8" s="1"/>
  <c r="BD61" i="1" s="1"/>
  <c r="BH80" i="8"/>
  <c r="F36" i="8" s="1"/>
  <c r="BC61" i="1" s="1"/>
  <c r="BG80" i="8"/>
  <c r="F35" i="8"/>
  <c r="BB61" i="1" s="1"/>
  <c r="BF80" i="8"/>
  <c r="J34" i="8" s="1"/>
  <c r="AW61" i="1" s="1"/>
  <c r="F34" i="8"/>
  <c r="BA61" i="1" s="1"/>
  <c r="T80" i="8"/>
  <c r="T79" i="8"/>
  <c r="R80" i="8"/>
  <c r="R79" i="8" s="1"/>
  <c r="P80" i="8"/>
  <c r="P79" i="8"/>
  <c r="AU61" i="1" s="1"/>
  <c r="BK80" i="8"/>
  <c r="BK79" i="8" s="1"/>
  <c r="J79" i="8" s="1"/>
  <c r="J80" i="8"/>
  <c r="BE80" i="8" s="1"/>
  <c r="J76" i="8"/>
  <c r="F75" i="8"/>
  <c r="F73" i="8"/>
  <c r="E71" i="8"/>
  <c r="J55" i="8"/>
  <c r="F54" i="8"/>
  <c r="F52" i="8"/>
  <c r="E50" i="8"/>
  <c r="J21" i="8"/>
  <c r="E21" i="8"/>
  <c r="J75" i="8" s="1"/>
  <c r="J20" i="8"/>
  <c r="J18" i="8"/>
  <c r="E18" i="8"/>
  <c r="F55" i="8" s="1"/>
  <c r="J17" i="8"/>
  <c r="J12" i="8"/>
  <c r="J52" i="8" s="1"/>
  <c r="E7" i="8"/>
  <c r="E69" i="8" s="1"/>
  <c r="J37" i="7"/>
  <c r="J36" i="7"/>
  <c r="AY60" i="1" s="1"/>
  <c r="J35" i="7"/>
  <c r="AX60" i="1"/>
  <c r="BI98" i="7"/>
  <c r="BH98" i="7"/>
  <c r="BG98" i="7"/>
  <c r="BF98" i="7"/>
  <c r="T98" i="7"/>
  <c r="R98" i="7"/>
  <c r="P98" i="7"/>
  <c r="BK98" i="7"/>
  <c r="J98" i="7"/>
  <c r="BE98" i="7" s="1"/>
  <c r="BI95" i="7"/>
  <c r="BH95" i="7"/>
  <c r="BG95" i="7"/>
  <c r="BF95" i="7"/>
  <c r="T95" i="7"/>
  <c r="R95" i="7"/>
  <c r="P95" i="7"/>
  <c r="BK95" i="7"/>
  <c r="J95" i="7"/>
  <c r="BE95" i="7"/>
  <c r="BI92" i="7"/>
  <c r="BH92" i="7"/>
  <c r="BG92" i="7"/>
  <c r="BF92" i="7"/>
  <c r="T92" i="7"/>
  <c r="R92" i="7"/>
  <c r="P92" i="7"/>
  <c r="BK92" i="7"/>
  <c r="J92" i="7"/>
  <c r="BE92" i="7" s="1"/>
  <c r="BI89" i="7"/>
  <c r="BH89" i="7"/>
  <c r="BG89" i="7"/>
  <c r="BF89" i="7"/>
  <c r="T89" i="7"/>
  <c r="R89" i="7"/>
  <c r="P89" i="7"/>
  <c r="BK89" i="7"/>
  <c r="J89" i="7"/>
  <c r="BE89" i="7"/>
  <c r="BI86" i="7"/>
  <c r="BH86" i="7"/>
  <c r="BG86" i="7"/>
  <c r="BF86" i="7"/>
  <c r="T86" i="7"/>
  <c r="T79" i="7" s="1"/>
  <c r="R86" i="7"/>
  <c r="P86" i="7"/>
  <c r="BK86" i="7"/>
  <c r="J86" i="7"/>
  <c r="BE86" i="7" s="1"/>
  <c r="BI83" i="7"/>
  <c r="BH83" i="7"/>
  <c r="BG83" i="7"/>
  <c r="F35" i="7" s="1"/>
  <c r="BB60" i="1" s="1"/>
  <c r="BF83" i="7"/>
  <c r="T83" i="7"/>
  <c r="R83" i="7"/>
  <c r="P83" i="7"/>
  <c r="P79" i="7" s="1"/>
  <c r="AU60" i="1" s="1"/>
  <c r="BK83" i="7"/>
  <c r="J83" i="7"/>
  <c r="BE83" i="7"/>
  <c r="BI80" i="7"/>
  <c r="F37" i="7" s="1"/>
  <c r="BD60" i="1" s="1"/>
  <c r="BH80" i="7"/>
  <c r="F36" i="7"/>
  <c r="BC60" i="1" s="1"/>
  <c r="BG80" i="7"/>
  <c r="BF80" i="7"/>
  <c r="J34" i="7" s="1"/>
  <c r="AW60" i="1" s="1"/>
  <c r="F34" i="7"/>
  <c r="BA60" i="1" s="1"/>
  <c r="T80" i="7"/>
  <c r="R80" i="7"/>
  <c r="R79" i="7" s="1"/>
  <c r="P80" i="7"/>
  <c r="BK80" i="7"/>
  <c r="BK79" i="7" s="1"/>
  <c r="J79" i="7" s="1"/>
  <c r="J80" i="7"/>
  <c r="BE80" i="7"/>
  <c r="J76" i="7"/>
  <c r="F75" i="7"/>
  <c r="F73" i="7"/>
  <c r="E71" i="7"/>
  <c r="J55" i="7"/>
  <c r="F54" i="7"/>
  <c r="F52" i="7"/>
  <c r="E50" i="7"/>
  <c r="J21" i="7"/>
  <c r="E21" i="7"/>
  <c r="J75" i="7"/>
  <c r="J54" i="7"/>
  <c r="J20" i="7"/>
  <c r="J18" i="7"/>
  <c r="E18" i="7"/>
  <c r="F76" i="7" s="1"/>
  <c r="J17" i="7"/>
  <c r="J12" i="7"/>
  <c r="J73" i="7" s="1"/>
  <c r="E7" i="7"/>
  <c r="E48" i="7" s="1"/>
  <c r="E69" i="7"/>
  <c r="J37" i="6"/>
  <c r="J36" i="6"/>
  <c r="AY59" i="1"/>
  <c r="J35" i="6"/>
  <c r="AX59" i="1" s="1"/>
  <c r="BI94" i="6"/>
  <c r="BH94" i="6"/>
  <c r="BG94" i="6"/>
  <c r="BF94" i="6"/>
  <c r="T94" i="6"/>
  <c r="R94" i="6"/>
  <c r="P94" i="6"/>
  <c r="BK94" i="6"/>
  <c r="J94" i="6"/>
  <c r="BE94" i="6"/>
  <c r="BI92" i="6"/>
  <c r="BH92" i="6"/>
  <c r="BG92" i="6"/>
  <c r="BF92" i="6"/>
  <c r="T92" i="6"/>
  <c r="R92" i="6"/>
  <c r="P92" i="6"/>
  <c r="BK92" i="6"/>
  <c r="J92" i="6"/>
  <c r="BE92" i="6"/>
  <c r="BI90" i="6"/>
  <c r="BH90" i="6"/>
  <c r="BG90" i="6"/>
  <c r="BF90" i="6"/>
  <c r="T90" i="6"/>
  <c r="R90" i="6"/>
  <c r="P90" i="6"/>
  <c r="BK90" i="6"/>
  <c r="J90" i="6"/>
  <c r="BE90" i="6"/>
  <c r="BI88" i="6"/>
  <c r="BH88" i="6"/>
  <c r="BG88" i="6"/>
  <c r="BF88" i="6"/>
  <c r="T88" i="6"/>
  <c r="R88" i="6"/>
  <c r="P88" i="6"/>
  <c r="BK88" i="6"/>
  <c r="J88" i="6"/>
  <c r="BE88" i="6"/>
  <c r="BI86" i="6"/>
  <c r="BH86" i="6"/>
  <c r="BG86" i="6"/>
  <c r="BF86" i="6"/>
  <c r="T86" i="6"/>
  <c r="R86" i="6"/>
  <c r="P86" i="6"/>
  <c r="BK86" i="6"/>
  <c r="J86" i="6"/>
  <c r="BE86" i="6"/>
  <c r="BI84" i="6"/>
  <c r="BH84" i="6"/>
  <c r="BG84" i="6"/>
  <c r="BF84" i="6"/>
  <c r="T84" i="6"/>
  <c r="R84" i="6"/>
  <c r="P84" i="6"/>
  <c r="BK84" i="6"/>
  <c r="J84" i="6"/>
  <c r="BE84" i="6"/>
  <c r="BI82" i="6"/>
  <c r="BH82" i="6"/>
  <c r="BG82" i="6"/>
  <c r="BF82" i="6"/>
  <c r="T82" i="6"/>
  <c r="R82" i="6"/>
  <c r="R79" i="6" s="1"/>
  <c r="P82" i="6"/>
  <c r="BK82" i="6"/>
  <c r="J82" i="6"/>
  <c r="BE82" i="6"/>
  <c r="BI80" i="6"/>
  <c r="F37" i="6" s="1"/>
  <c r="BD59" i="1" s="1"/>
  <c r="BH80" i="6"/>
  <c r="F36" i="6" s="1"/>
  <c r="BC59" i="1" s="1"/>
  <c r="BG80" i="6"/>
  <c r="F35" i="6"/>
  <c r="BB59" i="1" s="1"/>
  <c r="BF80" i="6"/>
  <c r="J34" i="6" s="1"/>
  <c r="AW59" i="1" s="1"/>
  <c r="T80" i="6"/>
  <c r="T79" i="6"/>
  <c r="R80" i="6"/>
  <c r="P80" i="6"/>
  <c r="P79" i="6"/>
  <c r="AU59" i="1" s="1"/>
  <c r="BK80" i="6"/>
  <c r="BK79" i="6" s="1"/>
  <c r="J79" i="6" s="1"/>
  <c r="J80" i="6"/>
  <c r="BE80" i="6" s="1"/>
  <c r="J76" i="6"/>
  <c r="F75" i="6"/>
  <c r="F73" i="6"/>
  <c r="E71" i="6"/>
  <c r="J55" i="6"/>
  <c r="F54" i="6"/>
  <c r="F52" i="6"/>
  <c r="E50" i="6"/>
  <c r="J21" i="6"/>
  <c r="E21" i="6"/>
  <c r="J75" i="6" s="1"/>
  <c r="J20" i="6"/>
  <c r="J18" i="6"/>
  <c r="E18" i="6"/>
  <c r="F55" i="6" s="1"/>
  <c r="J17" i="6"/>
  <c r="J12" i="6"/>
  <c r="J52" i="6" s="1"/>
  <c r="E7" i="6"/>
  <c r="E69" i="6" s="1"/>
  <c r="J37" i="5"/>
  <c r="J36" i="5"/>
  <c r="AY58" i="1" s="1"/>
  <c r="J35" i="5"/>
  <c r="AX58" i="1"/>
  <c r="BI117" i="5"/>
  <c r="BH117" i="5"/>
  <c r="BG117" i="5"/>
  <c r="BF117" i="5"/>
  <c r="T117" i="5"/>
  <c r="R117" i="5"/>
  <c r="P117" i="5"/>
  <c r="BK117" i="5"/>
  <c r="J117" i="5"/>
  <c r="BE117" i="5" s="1"/>
  <c r="BI115" i="5"/>
  <c r="BH115" i="5"/>
  <c r="BG115" i="5"/>
  <c r="BF115" i="5"/>
  <c r="T115" i="5"/>
  <c r="R115" i="5"/>
  <c r="P115" i="5"/>
  <c r="BK115" i="5"/>
  <c r="J115" i="5"/>
  <c r="BE115" i="5"/>
  <c r="BI113" i="5"/>
  <c r="BH113" i="5"/>
  <c r="BG113" i="5"/>
  <c r="BF113" i="5"/>
  <c r="T113" i="5"/>
  <c r="R113" i="5"/>
  <c r="P113" i="5"/>
  <c r="BK113" i="5"/>
  <c r="J113" i="5"/>
  <c r="BE113" i="5" s="1"/>
  <c r="BI111" i="5"/>
  <c r="BH111" i="5"/>
  <c r="BG111" i="5"/>
  <c r="BF111" i="5"/>
  <c r="T111" i="5"/>
  <c r="R111" i="5"/>
  <c r="P111" i="5"/>
  <c r="BK111" i="5"/>
  <c r="J111" i="5"/>
  <c r="BE111" i="5"/>
  <c r="BI102" i="5"/>
  <c r="BH102" i="5"/>
  <c r="BG102" i="5"/>
  <c r="BF102" i="5"/>
  <c r="T102" i="5"/>
  <c r="R102" i="5"/>
  <c r="P102" i="5"/>
  <c r="BK102" i="5"/>
  <c r="J102" i="5"/>
  <c r="BE102" i="5" s="1"/>
  <c r="BI99" i="5"/>
  <c r="BH99" i="5"/>
  <c r="BG99" i="5"/>
  <c r="BF99" i="5"/>
  <c r="T99" i="5"/>
  <c r="R99" i="5"/>
  <c r="P99" i="5"/>
  <c r="BK99" i="5"/>
  <c r="J99" i="5"/>
  <c r="BE99" i="5"/>
  <c r="BI97" i="5"/>
  <c r="BH97" i="5"/>
  <c r="BG97" i="5"/>
  <c r="BF97" i="5"/>
  <c r="T97" i="5"/>
  <c r="R97" i="5"/>
  <c r="P97" i="5"/>
  <c r="BK97" i="5"/>
  <c r="J97" i="5"/>
  <c r="BE97" i="5" s="1"/>
  <c r="BI94" i="5"/>
  <c r="BH94" i="5"/>
  <c r="BG94" i="5"/>
  <c r="BF94" i="5"/>
  <c r="T94" i="5"/>
  <c r="R94" i="5"/>
  <c r="P94" i="5"/>
  <c r="BK94" i="5"/>
  <c r="J94" i="5"/>
  <c r="BE94" i="5"/>
  <c r="BI90" i="5"/>
  <c r="BH90" i="5"/>
  <c r="BG90" i="5"/>
  <c r="BF90" i="5"/>
  <c r="T90" i="5"/>
  <c r="R90" i="5"/>
  <c r="P90" i="5"/>
  <c r="BK90" i="5"/>
  <c r="J90" i="5"/>
  <c r="BE90" i="5" s="1"/>
  <c r="BI86" i="5"/>
  <c r="BH86" i="5"/>
  <c r="BG86" i="5"/>
  <c r="BF86" i="5"/>
  <c r="T86" i="5"/>
  <c r="R86" i="5"/>
  <c r="P86" i="5"/>
  <c r="BK86" i="5"/>
  <c r="J86" i="5"/>
  <c r="BE86" i="5"/>
  <c r="BI83" i="5"/>
  <c r="F37" i="5" s="1"/>
  <c r="BD58" i="1" s="1"/>
  <c r="BH83" i="5"/>
  <c r="BG83" i="5"/>
  <c r="BF83" i="5"/>
  <c r="T83" i="5"/>
  <c r="R83" i="5"/>
  <c r="P83" i="5"/>
  <c r="BK83" i="5"/>
  <c r="J83" i="5"/>
  <c r="BE83" i="5" s="1"/>
  <c r="BI80" i="5"/>
  <c r="BH80" i="5"/>
  <c r="F36" i="5" s="1"/>
  <c r="BC58" i="1" s="1"/>
  <c r="BG80" i="5"/>
  <c r="F35" i="5" s="1"/>
  <c r="BB58" i="1" s="1"/>
  <c r="BF80" i="5"/>
  <c r="F34" i="5" s="1"/>
  <c r="BA58" i="1" s="1"/>
  <c r="J34" i="5"/>
  <c r="AW58" i="1" s="1"/>
  <c r="T80" i="5"/>
  <c r="T79" i="5" s="1"/>
  <c r="R80" i="5"/>
  <c r="R79" i="5"/>
  <c r="P80" i="5"/>
  <c r="P79" i="5" s="1"/>
  <c r="AU58" i="1" s="1"/>
  <c r="BK80" i="5"/>
  <c r="BK79" i="5"/>
  <c r="J79" i="5" s="1"/>
  <c r="J80" i="5"/>
  <c r="BE80" i="5"/>
  <c r="J76" i="5"/>
  <c r="F75" i="5"/>
  <c r="F73" i="5"/>
  <c r="E71" i="5"/>
  <c r="J55" i="5"/>
  <c r="F54" i="5"/>
  <c r="F52" i="5"/>
  <c r="E50" i="5"/>
  <c r="J21" i="5"/>
  <c r="E21" i="5"/>
  <c r="J75" i="5" s="1"/>
  <c r="J54" i="5"/>
  <c r="J20" i="5"/>
  <c r="J18" i="5"/>
  <c r="E18" i="5"/>
  <c r="F76" i="5"/>
  <c r="F55" i="5"/>
  <c r="J17" i="5"/>
  <c r="J12" i="5"/>
  <c r="J73" i="5"/>
  <c r="J52" i="5"/>
  <c r="E7" i="5"/>
  <c r="E69" i="5" s="1"/>
  <c r="E48" i="5"/>
  <c r="J37" i="4"/>
  <c r="J36" i="4"/>
  <c r="AY57" i="1"/>
  <c r="J35" i="4"/>
  <c r="AX57" i="1"/>
  <c r="BI156" i="4"/>
  <c r="BH156" i="4"/>
  <c r="BG156" i="4"/>
  <c r="BF156" i="4"/>
  <c r="T156" i="4"/>
  <c r="R156" i="4"/>
  <c r="P156" i="4"/>
  <c r="BK156" i="4"/>
  <c r="J156" i="4"/>
  <c r="BE156" i="4"/>
  <c r="BI153" i="4"/>
  <c r="BH153" i="4"/>
  <c r="BG153" i="4"/>
  <c r="BF153" i="4"/>
  <c r="T153" i="4"/>
  <c r="R153" i="4"/>
  <c r="P153" i="4"/>
  <c r="BK153" i="4"/>
  <c r="J153" i="4"/>
  <c r="BE153" i="4"/>
  <c r="BI150" i="4"/>
  <c r="BH150" i="4"/>
  <c r="BG150" i="4"/>
  <c r="BF150" i="4"/>
  <c r="T150" i="4"/>
  <c r="R150" i="4"/>
  <c r="P150" i="4"/>
  <c r="BK150" i="4"/>
  <c r="J150" i="4"/>
  <c r="BE150" i="4"/>
  <c r="BI148" i="4"/>
  <c r="BH148" i="4"/>
  <c r="BG148" i="4"/>
  <c r="BF148" i="4"/>
  <c r="T148" i="4"/>
  <c r="R148" i="4"/>
  <c r="P148" i="4"/>
  <c r="BK148" i="4"/>
  <c r="J148" i="4"/>
  <c r="BE148" i="4"/>
  <c r="BI146" i="4"/>
  <c r="BH146" i="4"/>
  <c r="BG146" i="4"/>
  <c r="BF146" i="4"/>
  <c r="T146" i="4"/>
  <c r="R146" i="4"/>
  <c r="P146" i="4"/>
  <c r="BK146" i="4"/>
  <c r="J146" i="4"/>
  <c r="BE146" i="4"/>
  <c r="BI144" i="4"/>
  <c r="BH144" i="4"/>
  <c r="BG144" i="4"/>
  <c r="BF144" i="4"/>
  <c r="T144" i="4"/>
  <c r="R144" i="4"/>
  <c r="P144" i="4"/>
  <c r="BK144" i="4"/>
  <c r="J144" i="4"/>
  <c r="BE144" i="4"/>
  <c r="BI142" i="4"/>
  <c r="BH142" i="4"/>
  <c r="BG142" i="4"/>
  <c r="BF142" i="4"/>
  <c r="T142" i="4"/>
  <c r="R142" i="4"/>
  <c r="P142" i="4"/>
  <c r="BK142" i="4"/>
  <c r="J142" i="4"/>
  <c r="BE142" i="4"/>
  <c r="BI140" i="4"/>
  <c r="BH140" i="4"/>
  <c r="BG140" i="4"/>
  <c r="BF140" i="4"/>
  <c r="T140" i="4"/>
  <c r="R140" i="4"/>
  <c r="P140" i="4"/>
  <c r="BK140" i="4"/>
  <c r="J140" i="4"/>
  <c r="BE140" i="4"/>
  <c r="BI138" i="4"/>
  <c r="BH138" i="4"/>
  <c r="BG138" i="4"/>
  <c r="BF138" i="4"/>
  <c r="T138" i="4"/>
  <c r="R138" i="4"/>
  <c r="P138" i="4"/>
  <c r="BK138" i="4"/>
  <c r="J138" i="4"/>
  <c r="BE138" i="4"/>
  <c r="BI136" i="4"/>
  <c r="BH136" i="4"/>
  <c r="BG136" i="4"/>
  <c r="BF136" i="4"/>
  <c r="T136" i="4"/>
  <c r="R136" i="4"/>
  <c r="P136" i="4"/>
  <c r="BK136" i="4"/>
  <c r="J136" i="4"/>
  <c r="BE136" i="4"/>
  <c r="BI134" i="4"/>
  <c r="BH134" i="4"/>
  <c r="BG134" i="4"/>
  <c r="BF134" i="4"/>
  <c r="T134" i="4"/>
  <c r="R134" i="4"/>
  <c r="P134" i="4"/>
  <c r="BK134" i="4"/>
  <c r="J134" i="4"/>
  <c r="BE134" i="4"/>
  <c r="BI132" i="4"/>
  <c r="BH132" i="4"/>
  <c r="BG132" i="4"/>
  <c r="BF132" i="4"/>
  <c r="T132" i="4"/>
  <c r="R132" i="4"/>
  <c r="P132" i="4"/>
  <c r="BK132" i="4"/>
  <c r="J132" i="4"/>
  <c r="BE132" i="4"/>
  <c r="BI130" i="4"/>
  <c r="BH130" i="4"/>
  <c r="BG130" i="4"/>
  <c r="BF130" i="4"/>
  <c r="T130" i="4"/>
  <c r="R130" i="4"/>
  <c r="P130" i="4"/>
  <c r="BK130" i="4"/>
  <c r="J130" i="4"/>
  <c r="BE130" i="4"/>
  <c r="BI128" i="4"/>
  <c r="BH128" i="4"/>
  <c r="BG128" i="4"/>
  <c r="BF128" i="4"/>
  <c r="T128" i="4"/>
  <c r="R128" i="4"/>
  <c r="P128" i="4"/>
  <c r="BK128" i="4"/>
  <c r="J128" i="4"/>
  <c r="BE128" i="4"/>
  <c r="BI126" i="4"/>
  <c r="BH126" i="4"/>
  <c r="BG126" i="4"/>
  <c r="BF126" i="4"/>
  <c r="T126" i="4"/>
  <c r="R126" i="4"/>
  <c r="P126" i="4"/>
  <c r="BK126" i="4"/>
  <c r="J126" i="4"/>
  <c r="BE126" i="4"/>
  <c r="BI124" i="4"/>
  <c r="BH124" i="4"/>
  <c r="BG124" i="4"/>
  <c r="BF124" i="4"/>
  <c r="T124" i="4"/>
  <c r="R124" i="4"/>
  <c r="P124" i="4"/>
  <c r="BK124" i="4"/>
  <c r="J124" i="4"/>
  <c r="BE124" i="4"/>
  <c r="BI122" i="4"/>
  <c r="BH122" i="4"/>
  <c r="BG122" i="4"/>
  <c r="BF122" i="4"/>
  <c r="T122" i="4"/>
  <c r="R122" i="4"/>
  <c r="P122" i="4"/>
  <c r="BK122" i="4"/>
  <c r="J122" i="4"/>
  <c r="BE122" i="4"/>
  <c r="BI120" i="4"/>
  <c r="BH120" i="4"/>
  <c r="BG120" i="4"/>
  <c r="BF120" i="4"/>
  <c r="T120" i="4"/>
  <c r="R120" i="4"/>
  <c r="P120" i="4"/>
  <c r="BK120" i="4"/>
  <c r="J120" i="4"/>
  <c r="BE120" i="4"/>
  <c r="BI118" i="4"/>
  <c r="BH118" i="4"/>
  <c r="BG118" i="4"/>
  <c r="BF118" i="4"/>
  <c r="T118" i="4"/>
  <c r="R118" i="4"/>
  <c r="P118" i="4"/>
  <c r="BK118" i="4"/>
  <c r="J118" i="4"/>
  <c r="BE118" i="4"/>
  <c r="BI116" i="4"/>
  <c r="BH116" i="4"/>
  <c r="BG116" i="4"/>
  <c r="BF116" i="4"/>
  <c r="T116" i="4"/>
  <c r="R116" i="4"/>
  <c r="P116" i="4"/>
  <c r="BK116" i="4"/>
  <c r="J116" i="4"/>
  <c r="BE116" i="4"/>
  <c r="BI114" i="4"/>
  <c r="BH114" i="4"/>
  <c r="BG114" i="4"/>
  <c r="BF114" i="4"/>
  <c r="T114" i="4"/>
  <c r="R114" i="4"/>
  <c r="P114" i="4"/>
  <c r="BK114" i="4"/>
  <c r="J114" i="4"/>
  <c r="BE114" i="4"/>
  <c r="BI112" i="4"/>
  <c r="BH112" i="4"/>
  <c r="BG112" i="4"/>
  <c r="BF112" i="4"/>
  <c r="T112" i="4"/>
  <c r="R112" i="4"/>
  <c r="P112" i="4"/>
  <c r="BK112" i="4"/>
  <c r="J112" i="4"/>
  <c r="BE112" i="4"/>
  <c r="BI110" i="4"/>
  <c r="BH110" i="4"/>
  <c r="BG110" i="4"/>
  <c r="BF110" i="4"/>
  <c r="T110" i="4"/>
  <c r="R110" i="4"/>
  <c r="P110" i="4"/>
  <c r="BK110" i="4"/>
  <c r="J110" i="4"/>
  <c r="BE110" i="4"/>
  <c r="BI108" i="4"/>
  <c r="BH108" i="4"/>
  <c r="BG108" i="4"/>
  <c r="BF108" i="4"/>
  <c r="T108" i="4"/>
  <c r="R108" i="4"/>
  <c r="P108" i="4"/>
  <c r="BK108" i="4"/>
  <c r="J108" i="4"/>
  <c r="BE108" i="4"/>
  <c r="BI106" i="4"/>
  <c r="BH106" i="4"/>
  <c r="BG106" i="4"/>
  <c r="BF106" i="4"/>
  <c r="T106" i="4"/>
  <c r="R106" i="4"/>
  <c r="P106" i="4"/>
  <c r="BK106" i="4"/>
  <c r="J106" i="4"/>
  <c r="BE106" i="4"/>
  <c r="BI104" i="4"/>
  <c r="BH104" i="4"/>
  <c r="BG104" i="4"/>
  <c r="BF104" i="4"/>
  <c r="T104" i="4"/>
  <c r="R104" i="4"/>
  <c r="P104" i="4"/>
  <c r="BK104" i="4"/>
  <c r="J104" i="4"/>
  <c r="BE104" i="4"/>
  <c r="BI102" i="4"/>
  <c r="BH102" i="4"/>
  <c r="BG102" i="4"/>
  <c r="BF102" i="4"/>
  <c r="T102" i="4"/>
  <c r="R102" i="4"/>
  <c r="P102" i="4"/>
  <c r="BK102" i="4"/>
  <c r="J102" i="4"/>
  <c r="BE102" i="4"/>
  <c r="BI100" i="4"/>
  <c r="BH100" i="4"/>
  <c r="BG100" i="4"/>
  <c r="BF100" i="4"/>
  <c r="T100" i="4"/>
  <c r="R100" i="4"/>
  <c r="P100" i="4"/>
  <c r="BK100" i="4"/>
  <c r="J100" i="4"/>
  <c r="BE100" i="4"/>
  <c r="BI98" i="4"/>
  <c r="BH98" i="4"/>
  <c r="BG98" i="4"/>
  <c r="BF98" i="4"/>
  <c r="T98" i="4"/>
  <c r="R98" i="4"/>
  <c r="P98" i="4"/>
  <c r="BK98" i="4"/>
  <c r="J98" i="4"/>
  <c r="BE98" i="4"/>
  <c r="BI96" i="4"/>
  <c r="BH96" i="4"/>
  <c r="BG96" i="4"/>
  <c r="BF96" i="4"/>
  <c r="T96" i="4"/>
  <c r="R96" i="4"/>
  <c r="P96" i="4"/>
  <c r="BK96" i="4"/>
  <c r="J96" i="4"/>
  <c r="BE96" i="4"/>
  <c r="BI94" i="4"/>
  <c r="BH94" i="4"/>
  <c r="BG94" i="4"/>
  <c r="BF94" i="4"/>
  <c r="T94" i="4"/>
  <c r="R94" i="4"/>
  <c r="P94" i="4"/>
  <c r="BK94" i="4"/>
  <c r="J94" i="4"/>
  <c r="BE94" i="4"/>
  <c r="BI92" i="4"/>
  <c r="BH92" i="4"/>
  <c r="BG92" i="4"/>
  <c r="BF92" i="4"/>
  <c r="T92" i="4"/>
  <c r="R92" i="4"/>
  <c r="P92" i="4"/>
  <c r="BK92" i="4"/>
  <c r="J92" i="4"/>
  <c r="BE92" i="4"/>
  <c r="BI90" i="4"/>
  <c r="BH90" i="4"/>
  <c r="BG90" i="4"/>
  <c r="BF90" i="4"/>
  <c r="T90" i="4"/>
  <c r="R90" i="4"/>
  <c r="P90" i="4"/>
  <c r="BK90" i="4"/>
  <c r="J90" i="4"/>
  <c r="BE90" i="4"/>
  <c r="BI88" i="4"/>
  <c r="BH88" i="4"/>
  <c r="BG88" i="4"/>
  <c r="BF88" i="4"/>
  <c r="T88" i="4"/>
  <c r="R88" i="4"/>
  <c r="P88" i="4"/>
  <c r="BK88" i="4"/>
  <c r="J88" i="4"/>
  <c r="BE88" i="4"/>
  <c r="BI86" i="4"/>
  <c r="BH86" i="4"/>
  <c r="BG86" i="4"/>
  <c r="BF86" i="4"/>
  <c r="T86" i="4"/>
  <c r="R86" i="4"/>
  <c r="P86" i="4"/>
  <c r="BK86" i="4"/>
  <c r="J86" i="4"/>
  <c r="BE86" i="4"/>
  <c r="BI84" i="4"/>
  <c r="BH84" i="4"/>
  <c r="BG84" i="4"/>
  <c r="BF84" i="4"/>
  <c r="T84" i="4"/>
  <c r="R84" i="4"/>
  <c r="P84" i="4"/>
  <c r="BK84" i="4"/>
  <c r="J84" i="4"/>
  <c r="BE84" i="4"/>
  <c r="BI82" i="4"/>
  <c r="BH82" i="4"/>
  <c r="BG82" i="4"/>
  <c r="BF82" i="4"/>
  <c r="T82" i="4"/>
  <c r="R82" i="4"/>
  <c r="P82" i="4"/>
  <c r="BK82" i="4"/>
  <c r="J82" i="4"/>
  <c r="BE82" i="4"/>
  <c r="BI80" i="4"/>
  <c r="F37" i="4"/>
  <c r="BD57" i="1" s="1"/>
  <c r="BH80" i="4"/>
  <c r="F36" i="4" s="1"/>
  <c r="BC57" i="1" s="1"/>
  <c r="BG80" i="4"/>
  <c r="F35" i="4"/>
  <c r="BB57" i="1" s="1"/>
  <c r="BF80" i="4"/>
  <c r="F34" i="4" s="1"/>
  <c r="BA57" i="1" s="1"/>
  <c r="T80" i="4"/>
  <c r="T79" i="4"/>
  <c r="R80" i="4"/>
  <c r="R79" i="4"/>
  <c r="P80" i="4"/>
  <c r="P79" i="4"/>
  <c r="AU57" i="1" s="1"/>
  <c r="BK80" i="4"/>
  <c r="BK79" i="4" s="1"/>
  <c r="J79" i="4" s="1"/>
  <c r="J80" i="4"/>
  <c r="BE80" i="4" s="1"/>
  <c r="J76" i="4"/>
  <c r="F75" i="4"/>
  <c r="F73" i="4"/>
  <c r="E71" i="4"/>
  <c r="J55" i="4"/>
  <c r="F54" i="4"/>
  <c r="F52" i="4"/>
  <c r="E50" i="4"/>
  <c r="J21" i="4"/>
  <c r="E21" i="4"/>
  <c r="J75" i="4" s="1"/>
  <c r="J54" i="4"/>
  <c r="J20" i="4"/>
  <c r="J18" i="4"/>
  <c r="E18" i="4"/>
  <c r="F55" i="4" s="1"/>
  <c r="F76" i="4"/>
  <c r="J17" i="4"/>
  <c r="J12" i="4"/>
  <c r="J52" i="4" s="1"/>
  <c r="J73" i="4"/>
  <c r="E7" i="4"/>
  <c r="E69" i="4" s="1"/>
  <c r="E48" i="4"/>
  <c r="J37" i="3"/>
  <c r="J36" i="3"/>
  <c r="AY56" i="1" s="1"/>
  <c r="J35" i="3"/>
  <c r="AX56" i="1" s="1"/>
  <c r="BI256" i="3"/>
  <c r="BH256" i="3"/>
  <c r="BG256" i="3"/>
  <c r="BF256" i="3"/>
  <c r="T256" i="3"/>
  <c r="R256" i="3"/>
  <c r="P256" i="3"/>
  <c r="BK256" i="3"/>
  <c r="J256" i="3"/>
  <c r="BE256" i="3" s="1"/>
  <c r="BI254" i="3"/>
  <c r="BH254" i="3"/>
  <c r="BG254" i="3"/>
  <c r="BF254" i="3"/>
  <c r="T254" i="3"/>
  <c r="R254" i="3"/>
  <c r="P254" i="3"/>
  <c r="BK254" i="3"/>
  <c r="J254" i="3"/>
  <c r="BE254" i="3" s="1"/>
  <c r="BI252" i="3"/>
  <c r="BH252" i="3"/>
  <c r="BG252" i="3"/>
  <c r="BF252" i="3"/>
  <c r="T252" i="3"/>
  <c r="R252" i="3"/>
  <c r="P252" i="3"/>
  <c r="BK252" i="3"/>
  <c r="J252" i="3"/>
  <c r="BE252" i="3" s="1"/>
  <c r="BI250" i="3"/>
  <c r="BH250" i="3"/>
  <c r="BG250" i="3"/>
  <c r="BF250" i="3"/>
  <c r="T250" i="3"/>
  <c r="R250" i="3"/>
  <c r="P250" i="3"/>
  <c r="BK250" i="3"/>
  <c r="J250" i="3"/>
  <c r="BE250" i="3" s="1"/>
  <c r="BI248" i="3"/>
  <c r="BH248" i="3"/>
  <c r="BG248" i="3"/>
  <c r="BF248" i="3"/>
  <c r="T248" i="3"/>
  <c r="R248" i="3"/>
  <c r="P248" i="3"/>
  <c r="BK248" i="3"/>
  <c r="J248" i="3"/>
  <c r="BE248" i="3" s="1"/>
  <c r="BI246" i="3"/>
  <c r="BH246" i="3"/>
  <c r="BG246" i="3"/>
  <c r="BF246" i="3"/>
  <c r="T246" i="3"/>
  <c r="R246" i="3"/>
  <c r="P246" i="3"/>
  <c r="BK246" i="3"/>
  <c r="J246" i="3"/>
  <c r="BE246" i="3" s="1"/>
  <c r="BI244" i="3"/>
  <c r="BH244" i="3"/>
  <c r="BG244" i="3"/>
  <c r="BF244" i="3"/>
  <c r="T244" i="3"/>
  <c r="R244" i="3"/>
  <c r="P244" i="3"/>
  <c r="BK244" i="3"/>
  <c r="J244" i="3"/>
  <c r="BE244" i="3" s="1"/>
  <c r="BI242" i="3"/>
  <c r="BH242" i="3"/>
  <c r="BG242" i="3"/>
  <c r="BF242" i="3"/>
  <c r="T242" i="3"/>
  <c r="R242" i="3"/>
  <c r="P242" i="3"/>
  <c r="BK242" i="3"/>
  <c r="J242" i="3"/>
  <c r="BE242" i="3" s="1"/>
  <c r="BI240" i="3"/>
  <c r="BH240" i="3"/>
  <c r="BG240" i="3"/>
  <c r="BF240" i="3"/>
  <c r="T240" i="3"/>
  <c r="R240" i="3"/>
  <c r="P240" i="3"/>
  <c r="BK240" i="3"/>
  <c r="J240" i="3"/>
  <c r="BE240" i="3"/>
  <c r="BI237" i="3"/>
  <c r="BH237" i="3"/>
  <c r="BG237" i="3"/>
  <c r="BF237" i="3"/>
  <c r="T237" i="3"/>
  <c r="R237" i="3"/>
  <c r="P237" i="3"/>
  <c r="BK237" i="3"/>
  <c r="J237" i="3"/>
  <c r="BE237" i="3" s="1"/>
  <c r="BI234" i="3"/>
  <c r="BH234" i="3"/>
  <c r="BG234" i="3"/>
  <c r="BF234" i="3"/>
  <c r="T234" i="3"/>
  <c r="R234" i="3"/>
  <c r="P234" i="3"/>
  <c r="BK234" i="3"/>
  <c r="J234" i="3"/>
  <c r="BE234" i="3"/>
  <c r="BI231" i="3"/>
  <c r="BH231" i="3"/>
  <c r="BG231" i="3"/>
  <c r="BF231" i="3"/>
  <c r="T231" i="3"/>
  <c r="R231" i="3"/>
  <c r="P231" i="3"/>
  <c r="BK231" i="3"/>
  <c r="J231" i="3"/>
  <c r="BE231" i="3" s="1"/>
  <c r="BI228" i="3"/>
  <c r="BH228" i="3"/>
  <c r="BG228" i="3"/>
  <c r="BF228" i="3"/>
  <c r="T228" i="3"/>
  <c r="R228" i="3"/>
  <c r="P228" i="3"/>
  <c r="BK228" i="3"/>
  <c r="J228" i="3"/>
  <c r="BE228" i="3"/>
  <c r="BI226" i="3"/>
  <c r="BH226" i="3"/>
  <c r="BG226" i="3"/>
  <c r="BF226" i="3"/>
  <c r="T226" i="3"/>
  <c r="R226" i="3"/>
  <c r="P226" i="3"/>
  <c r="BK226" i="3"/>
  <c r="J226" i="3"/>
  <c r="BE226" i="3" s="1"/>
  <c r="BI224" i="3"/>
  <c r="BH224" i="3"/>
  <c r="BG224" i="3"/>
  <c r="BF224" i="3"/>
  <c r="T224" i="3"/>
  <c r="R224" i="3"/>
  <c r="P224" i="3"/>
  <c r="BK224" i="3"/>
  <c r="J224" i="3"/>
  <c r="BE224" i="3"/>
  <c r="BI221" i="3"/>
  <c r="BH221" i="3"/>
  <c r="BG221" i="3"/>
  <c r="BF221" i="3"/>
  <c r="T221" i="3"/>
  <c r="R221" i="3"/>
  <c r="P221" i="3"/>
  <c r="BK221" i="3"/>
  <c r="J221" i="3"/>
  <c r="BE221" i="3" s="1"/>
  <c r="BI218" i="3"/>
  <c r="BH218" i="3"/>
  <c r="BG218" i="3"/>
  <c r="BF218" i="3"/>
  <c r="T218" i="3"/>
  <c r="R218" i="3"/>
  <c r="P218" i="3"/>
  <c r="BK218" i="3"/>
  <c r="J218" i="3"/>
  <c r="BE218" i="3"/>
  <c r="BI215" i="3"/>
  <c r="BH215" i="3"/>
  <c r="BG215" i="3"/>
  <c r="BF215" i="3"/>
  <c r="T215" i="3"/>
  <c r="R215" i="3"/>
  <c r="P215" i="3"/>
  <c r="BK215" i="3"/>
  <c r="J215" i="3"/>
  <c r="BE215" i="3" s="1"/>
  <c r="BI212" i="3"/>
  <c r="BH212" i="3"/>
  <c r="BG212" i="3"/>
  <c r="BF212" i="3"/>
  <c r="T212" i="3"/>
  <c r="R212" i="3"/>
  <c r="P212" i="3"/>
  <c r="BK212" i="3"/>
  <c r="J212" i="3"/>
  <c r="BE212" i="3"/>
  <c r="BI209" i="3"/>
  <c r="BH209" i="3"/>
  <c r="BG209" i="3"/>
  <c r="BF209" i="3"/>
  <c r="T209" i="3"/>
  <c r="R209" i="3"/>
  <c r="P209" i="3"/>
  <c r="BK209" i="3"/>
  <c r="J209" i="3"/>
  <c r="BE209" i="3" s="1"/>
  <c r="BI206" i="3"/>
  <c r="BH206" i="3"/>
  <c r="BG206" i="3"/>
  <c r="BF206" i="3"/>
  <c r="T206" i="3"/>
  <c r="R206" i="3"/>
  <c r="P206" i="3"/>
  <c r="BK206" i="3"/>
  <c r="J206" i="3"/>
  <c r="BE206" i="3"/>
  <c r="BI203" i="3"/>
  <c r="BH203" i="3"/>
  <c r="BG203" i="3"/>
  <c r="BF203" i="3"/>
  <c r="T203" i="3"/>
  <c r="R203" i="3"/>
  <c r="P203" i="3"/>
  <c r="BK203" i="3"/>
  <c r="J203" i="3"/>
  <c r="BE203" i="3" s="1"/>
  <c r="BI200" i="3"/>
  <c r="BH200" i="3"/>
  <c r="BG200" i="3"/>
  <c r="BF200" i="3"/>
  <c r="T200" i="3"/>
  <c r="R200" i="3"/>
  <c r="P200" i="3"/>
  <c r="BK200" i="3"/>
  <c r="J200" i="3"/>
  <c r="BE200" i="3"/>
  <c r="BI197" i="3"/>
  <c r="BH197" i="3"/>
  <c r="BG197" i="3"/>
  <c r="BF197" i="3"/>
  <c r="T197" i="3"/>
  <c r="R197" i="3"/>
  <c r="P197" i="3"/>
  <c r="BK197" i="3"/>
  <c r="J197" i="3"/>
  <c r="BE197" i="3" s="1"/>
  <c r="BI194" i="3"/>
  <c r="BH194" i="3"/>
  <c r="BG194" i="3"/>
  <c r="BF194" i="3"/>
  <c r="T194" i="3"/>
  <c r="R194" i="3"/>
  <c r="P194" i="3"/>
  <c r="BK194" i="3"/>
  <c r="J194" i="3"/>
  <c r="BE194" i="3"/>
  <c r="BI191" i="3"/>
  <c r="BH191" i="3"/>
  <c r="BG191" i="3"/>
  <c r="BF191" i="3"/>
  <c r="T191" i="3"/>
  <c r="R191" i="3"/>
  <c r="P191" i="3"/>
  <c r="BK191" i="3"/>
  <c r="J191" i="3"/>
  <c r="BE191" i="3" s="1"/>
  <c r="BI188" i="3"/>
  <c r="BH188" i="3"/>
  <c r="BG188" i="3"/>
  <c r="BF188" i="3"/>
  <c r="T188" i="3"/>
  <c r="R188" i="3"/>
  <c r="P188" i="3"/>
  <c r="BK188" i="3"/>
  <c r="J188" i="3"/>
  <c r="BE188" i="3"/>
  <c r="BI185" i="3"/>
  <c r="BH185" i="3"/>
  <c r="BG185" i="3"/>
  <c r="BF185" i="3"/>
  <c r="T185" i="3"/>
  <c r="R185" i="3"/>
  <c r="P185" i="3"/>
  <c r="BK185" i="3"/>
  <c r="J185" i="3"/>
  <c r="BE185" i="3" s="1"/>
  <c r="BI182" i="3"/>
  <c r="BH182" i="3"/>
  <c r="BG182" i="3"/>
  <c r="BF182" i="3"/>
  <c r="T182" i="3"/>
  <c r="R182" i="3"/>
  <c r="P182" i="3"/>
  <c r="BK182" i="3"/>
  <c r="J182" i="3"/>
  <c r="BE182" i="3"/>
  <c r="BI179" i="3"/>
  <c r="BH179" i="3"/>
  <c r="BG179" i="3"/>
  <c r="BF179" i="3"/>
  <c r="T179" i="3"/>
  <c r="R179" i="3"/>
  <c r="P179" i="3"/>
  <c r="BK179" i="3"/>
  <c r="J179" i="3"/>
  <c r="BE179" i="3" s="1"/>
  <c r="BI176" i="3"/>
  <c r="BH176" i="3"/>
  <c r="BG176" i="3"/>
  <c r="BF176" i="3"/>
  <c r="T176" i="3"/>
  <c r="R176" i="3"/>
  <c r="P176" i="3"/>
  <c r="BK176" i="3"/>
  <c r="J176" i="3"/>
  <c r="BE176" i="3"/>
  <c r="BI173" i="3"/>
  <c r="BH173" i="3"/>
  <c r="BG173" i="3"/>
  <c r="BF173" i="3"/>
  <c r="T173" i="3"/>
  <c r="R173" i="3"/>
  <c r="P173" i="3"/>
  <c r="BK173" i="3"/>
  <c r="J173" i="3"/>
  <c r="BE173" i="3" s="1"/>
  <c r="BI160" i="3"/>
  <c r="BH160" i="3"/>
  <c r="BG160" i="3"/>
  <c r="BF160" i="3"/>
  <c r="T160" i="3"/>
  <c r="R160" i="3"/>
  <c r="P160" i="3"/>
  <c r="BK160" i="3"/>
  <c r="J160" i="3"/>
  <c r="BE160" i="3"/>
  <c r="BI158" i="3"/>
  <c r="BH158" i="3"/>
  <c r="BG158" i="3"/>
  <c r="BF158" i="3"/>
  <c r="T158" i="3"/>
  <c r="R158" i="3"/>
  <c r="P158" i="3"/>
  <c r="BK158" i="3"/>
  <c r="J158" i="3"/>
  <c r="BE158" i="3" s="1"/>
  <c r="BI155" i="3"/>
  <c r="BH155" i="3"/>
  <c r="BG155" i="3"/>
  <c r="BF155" i="3"/>
  <c r="T155" i="3"/>
  <c r="R155" i="3"/>
  <c r="P155" i="3"/>
  <c r="BK155" i="3"/>
  <c r="J155" i="3"/>
  <c r="BE155" i="3"/>
  <c r="BI142" i="3"/>
  <c r="BH142" i="3"/>
  <c r="BG142" i="3"/>
  <c r="BF142" i="3"/>
  <c r="T142" i="3"/>
  <c r="R142" i="3"/>
  <c r="P142" i="3"/>
  <c r="BK142" i="3"/>
  <c r="J142" i="3"/>
  <c r="BE142" i="3" s="1"/>
  <c r="BI139" i="3"/>
  <c r="BH139" i="3"/>
  <c r="BG139" i="3"/>
  <c r="BF139" i="3"/>
  <c r="T139" i="3"/>
  <c r="R139" i="3"/>
  <c r="P139" i="3"/>
  <c r="BK139" i="3"/>
  <c r="J139" i="3"/>
  <c r="BE139" i="3"/>
  <c r="BI136" i="3"/>
  <c r="BH136" i="3"/>
  <c r="BG136" i="3"/>
  <c r="BF136" i="3"/>
  <c r="T136" i="3"/>
  <c r="R136" i="3"/>
  <c r="P136" i="3"/>
  <c r="BK136" i="3"/>
  <c r="J136" i="3"/>
  <c r="BE136" i="3" s="1"/>
  <c r="BI133" i="3"/>
  <c r="BH133" i="3"/>
  <c r="BG133" i="3"/>
  <c r="BF133" i="3"/>
  <c r="T133" i="3"/>
  <c r="R133" i="3"/>
  <c r="P133" i="3"/>
  <c r="BK133" i="3"/>
  <c r="J133" i="3"/>
  <c r="BE133" i="3"/>
  <c r="BI130" i="3"/>
  <c r="BH130" i="3"/>
  <c r="BG130" i="3"/>
  <c r="BF130" i="3"/>
  <c r="T130" i="3"/>
  <c r="R130" i="3"/>
  <c r="P130" i="3"/>
  <c r="BK130" i="3"/>
  <c r="J130" i="3"/>
  <c r="BE130" i="3" s="1"/>
  <c r="BI127" i="3"/>
  <c r="BH127" i="3"/>
  <c r="BG127" i="3"/>
  <c r="BF127" i="3"/>
  <c r="T127" i="3"/>
  <c r="R127" i="3"/>
  <c r="P127" i="3"/>
  <c r="BK127" i="3"/>
  <c r="J127" i="3"/>
  <c r="BE127" i="3"/>
  <c r="BI124" i="3"/>
  <c r="BH124" i="3"/>
  <c r="BG124" i="3"/>
  <c r="BF124" i="3"/>
  <c r="T124" i="3"/>
  <c r="R124" i="3"/>
  <c r="P124" i="3"/>
  <c r="BK124" i="3"/>
  <c r="J124" i="3"/>
  <c r="BE124" i="3" s="1"/>
  <c r="BI121" i="3"/>
  <c r="BH121" i="3"/>
  <c r="BG121" i="3"/>
  <c r="BF121" i="3"/>
  <c r="T121" i="3"/>
  <c r="R121" i="3"/>
  <c r="P121" i="3"/>
  <c r="BK121" i="3"/>
  <c r="J121" i="3"/>
  <c r="BE121" i="3"/>
  <c r="BI118" i="3"/>
  <c r="BH118" i="3"/>
  <c r="BG118" i="3"/>
  <c r="BF118" i="3"/>
  <c r="T118" i="3"/>
  <c r="R118" i="3"/>
  <c r="P118" i="3"/>
  <c r="BK118" i="3"/>
  <c r="J118" i="3"/>
  <c r="BE118" i="3"/>
  <c r="BI115" i="3"/>
  <c r="BH115" i="3"/>
  <c r="BG115" i="3"/>
  <c r="BF115" i="3"/>
  <c r="T115" i="3"/>
  <c r="R115" i="3"/>
  <c r="P115" i="3"/>
  <c r="BK115" i="3"/>
  <c r="J115" i="3"/>
  <c r="BE115" i="3"/>
  <c r="BI112" i="3"/>
  <c r="BH112" i="3"/>
  <c r="BG112" i="3"/>
  <c r="BF112" i="3"/>
  <c r="T112" i="3"/>
  <c r="R112" i="3"/>
  <c r="P112" i="3"/>
  <c r="BK112" i="3"/>
  <c r="J112" i="3"/>
  <c r="BE112" i="3"/>
  <c r="BI109" i="3"/>
  <c r="BH109" i="3"/>
  <c r="BG109" i="3"/>
  <c r="BF109" i="3"/>
  <c r="T109" i="3"/>
  <c r="R109" i="3"/>
  <c r="P109" i="3"/>
  <c r="BK109" i="3"/>
  <c r="J109" i="3"/>
  <c r="BE109" i="3"/>
  <c r="BI106" i="3"/>
  <c r="BH106" i="3"/>
  <c r="BG106" i="3"/>
  <c r="BF106" i="3"/>
  <c r="T106" i="3"/>
  <c r="R106" i="3"/>
  <c r="P106" i="3"/>
  <c r="BK106" i="3"/>
  <c r="J106" i="3"/>
  <c r="BE106" i="3"/>
  <c r="BI103" i="3"/>
  <c r="BH103" i="3"/>
  <c r="BG103" i="3"/>
  <c r="BF103" i="3"/>
  <c r="T103" i="3"/>
  <c r="R103" i="3"/>
  <c r="P103" i="3"/>
  <c r="BK103" i="3"/>
  <c r="J103" i="3"/>
  <c r="BE103" i="3"/>
  <c r="BI100" i="3"/>
  <c r="BH100" i="3"/>
  <c r="BG100" i="3"/>
  <c r="BF100" i="3"/>
  <c r="T100" i="3"/>
  <c r="R100" i="3"/>
  <c r="P100" i="3"/>
  <c r="BK100" i="3"/>
  <c r="J100" i="3"/>
  <c r="BE100" i="3"/>
  <c r="BI97" i="3"/>
  <c r="BH97" i="3"/>
  <c r="BG97" i="3"/>
  <c r="BF97" i="3"/>
  <c r="T97" i="3"/>
  <c r="R97" i="3"/>
  <c r="P97" i="3"/>
  <c r="BK97" i="3"/>
  <c r="J97" i="3"/>
  <c r="BE97" i="3"/>
  <c r="BI95" i="3"/>
  <c r="BH95" i="3"/>
  <c r="BG95" i="3"/>
  <c r="BF95" i="3"/>
  <c r="T95" i="3"/>
  <c r="R95" i="3"/>
  <c r="P95" i="3"/>
  <c r="BK95" i="3"/>
  <c r="J95" i="3"/>
  <c r="BE95" i="3"/>
  <c r="BI92" i="3"/>
  <c r="BH92" i="3"/>
  <c r="BG92" i="3"/>
  <c r="BF92" i="3"/>
  <c r="T92" i="3"/>
  <c r="R92" i="3"/>
  <c r="P92" i="3"/>
  <c r="BK92" i="3"/>
  <c r="J92" i="3"/>
  <c r="BE92" i="3"/>
  <c r="BI89" i="3"/>
  <c r="BH89" i="3"/>
  <c r="BG89" i="3"/>
  <c r="BF89" i="3"/>
  <c r="T89" i="3"/>
  <c r="R89" i="3"/>
  <c r="P89" i="3"/>
  <c r="BK89" i="3"/>
  <c r="J89" i="3"/>
  <c r="BE89" i="3"/>
  <c r="BI86" i="3"/>
  <c r="BH86" i="3"/>
  <c r="BG86" i="3"/>
  <c r="BF86" i="3"/>
  <c r="T86" i="3"/>
  <c r="R86" i="3"/>
  <c r="P86" i="3"/>
  <c r="BK86" i="3"/>
  <c r="J86" i="3"/>
  <c r="BE86" i="3"/>
  <c r="BI83" i="3"/>
  <c r="F37" i="3" s="1"/>
  <c r="BD56" i="1" s="1"/>
  <c r="BH83" i="3"/>
  <c r="BG83" i="3"/>
  <c r="BF83" i="3"/>
  <c r="T83" i="3"/>
  <c r="R83" i="3"/>
  <c r="P83" i="3"/>
  <c r="BK83" i="3"/>
  <c r="J83" i="3"/>
  <c r="BE83" i="3"/>
  <c r="BI80" i="3"/>
  <c r="BH80" i="3"/>
  <c r="F36" i="3" s="1"/>
  <c r="BC56" i="1" s="1"/>
  <c r="BG80" i="3"/>
  <c r="F35" i="3" s="1"/>
  <c r="BB56" i="1" s="1"/>
  <c r="BF80" i="3"/>
  <c r="F34" i="3" s="1"/>
  <c r="BA56" i="1" s="1"/>
  <c r="J34" i="3"/>
  <c r="AW56" i="1" s="1"/>
  <c r="T80" i="3"/>
  <c r="T79" i="3" s="1"/>
  <c r="R80" i="3"/>
  <c r="R79" i="3"/>
  <c r="P80" i="3"/>
  <c r="P79" i="3" s="1"/>
  <c r="AU56" i="1" s="1"/>
  <c r="BK80" i="3"/>
  <c r="BK79" i="3"/>
  <c r="J79" i="3" s="1"/>
  <c r="J80" i="3"/>
  <c r="BE80" i="3" s="1"/>
  <c r="J76" i="3"/>
  <c r="F75" i="3"/>
  <c r="F73" i="3"/>
  <c r="E71" i="3"/>
  <c r="J55" i="3"/>
  <c r="F54" i="3"/>
  <c r="F52" i="3"/>
  <c r="E50" i="3"/>
  <c r="J21" i="3"/>
  <c r="E21" i="3"/>
  <c r="J75" i="3" s="1"/>
  <c r="J54" i="3"/>
  <c r="J20" i="3"/>
  <c r="J18" i="3"/>
  <c r="E18" i="3"/>
  <c r="F76" i="3"/>
  <c r="F55" i="3"/>
  <c r="J17" i="3"/>
  <c r="J12" i="3"/>
  <c r="J73" i="3"/>
  <c r="J52" i="3"/>
  <c r="E7" i="3"/>
  <c r="E69" i="3" s="1"/>
  <c r="E48" i="3"/>
  <c r="J37" i="2"/>
  <c r="J36" i="2"/>
  <c r="AY55" i="1" s="1"/>
  <c r="J35" i="2"/>
  <c r="AX55" i="1"/>
  <c r="BI279" i="2"/>
  <c r="BH279" i="2"/>
  <c r="BG279" i="2"/>
  <c r="BF279" i="2"/>
  <c r="T279" i="2"/>
  <c r="R279" i="2"/>
  <c r="P279" i="2"/>
  <c r="BK279" i="2"/>
  <c r="J279" i="2"/>
  <c r="BE279" i="2" s="1"/>
  <c r="BI277" i="2"/>
  <c r="BH277" i="2"/>
  <c r="BG277" i="2"/>
  <c r="BF277" i="2"/>
  <c r="T277" i="2"/>
  <c r="R277" i="2"/>
  <c r="P277" i="2"/>
  <c r="BK277" i="2"/>
  <c r="J277" i="2"/>
  <c r="BE277" i="2"/>
  <c r="BI275" i="2"/>
  <c r="BH275" i="2"/>
  <c r="BG275" i="2"/>
  <c r="BF275" i="2"/>
  <c r="T275" i="2"/>
  <c r="R275" i="2"/>
  <c r="P275" i="2"/>
  <c r="BK275" i="2"/>
  <c r="J275" i="2"/>
  <c r="BE275" i="2"/>
  <c r="BI273" i="2"/>
  <c r="BH273" i="2"/>
  <c r="BG273" i="2"/>
  <c r="BF273" i="2"/>
  <c r="T273" i="2"/>
  <c r="R273" i="2"/>
  <c r="P273" i="2"/>
  <c r="BK273" i="2"/>
  <c r="J273" i="2"/>
  <c r="BE273" i="2"/>
  <c r="BI271" i="2"/>
  <c r="BH271" i="2"/>
  <c r="BG271" i="2"/>
  <c r="BF271" i="2"/>
  <c r="T271" i="2"/>
  <c r="R271" i="2"/>
  <c r="P271" i="2"/>
  <c r="BK271" i="2"/>
  <c r="J271" i="2"/>
  <c r="BE271" i="2"/>
  <c r="BI269" i="2"/>
  <c r="BH269" i="2"/>
  <c r="BG269" i="2"/>
  <c r="BF269" i="2"/>
  <c r="T269" i="2"/>
  <c r="R269" i="2"/>
  <c r="P269" i="2"/>
  <c r="BK269" i="2"/>
  <c r="J269" i="2"/>
  <c r="BE269" i="2"/>
  <c r="BI267" i="2"/>
  <c r="BH267" i="2"/>
  <c r="BG267" i="2"/>
  <c r="BF267" i="2"/>
  <c r="T267" i="2"/>
  <c r="R267" i="2"/>
  <c r="P267" i="2"/>
  <c r="BK267" i="2"/>
  <c r="J267" i="2"/>
  <c r="BE267" i="2"/>
  <c r="BI265" i="2"/>
  <c r="BH265" i="2"/>
  <c r="BG265" i="2"/>
  <c r="BF265" i="2"/>
  <c r="T265" i="2"/>
  <c r="R265" i="2"/>
  <c r="P265" i="2"/>
  <c r="BK265" i="2"/>
  <c r="J265" i="2"/>
  <c r="BE265" i="2"/>
  <c r="BI263" i="2"/>
  <c r="BH263" i="2"/>
  <c r="BG263" i="2"/>
  <c r="BF263" i="2"/>
  <c r="T263" i="2"/>
  <c r="R263" i="2"/>
  <c r="P263" i="2"/>
  <c r="BK263" i="2"/>
  <c r="J263" i="2"/>
  <c r="BE263" i="2"/>
  <c r="BI260" i="2"/>
  <c r="BH260" i="2"/>
  <c r="BG260" i="2"/>
  <c r="BF260" i="2"/>
  <c r="T260" i="2"/>
  <c r="R260" i="2"/>
  <c r="P260" i="2"/>
  <c r="BK260" i="2"/>
  <c r="J260" i="2"/>
  <c r="BE260" i="2"/>
  <c r="BI257" i="2"/>
  <c r="BH257" i="2"/>
  <c r="BG257" i="2"/>
  <c r="BF257" i="2"/>
  <c r="T257" i="2"/>
  <c r="R257" i="2"/>
  <c r="P257" i="2"/>
  <c r="BK257" i="2"/>
  <c r="J257" i="2"/>
  <c r="BE257" i="2"/>
  <c r="BI254" i="2"/>
  <c r="BH254" i="2"/>
  <c r="BG254" i="2"/>
  <c r="BF254" i="2"/>
  <c r="T254" i="2"/>
  <c r="R254" i="2"/>
  <c r="P254" i="2"/>
  <c r="BK254" i="2"/>
  <c r="J254" i="2"/>
  <c r="BE254" i="2"/>
  <c r="BI251" i="2"/>
  <c r="BH251" i="2"/>
  <c r="BG251" i="2"/>
  <c r="BF251" i="2"/>
  <c r="T251" i="2"/>
  <c r="R251" i="2"/>
  <c r="P251" i="2"/>
  <c r="BK251" i="2"/>
  <c r="J251" i="2"/>
  <c r="BE251" i="2"/>
  <c r="BI248" i="2"/>
  <c r="BH248" i="2"/>
  <c r="BG248" i="2"/>
  <c r="BF248" i="2"/>
  <c r="T248" i="2"/>
  <c r="R248" i="2"/>
  <c r="P248" i="2"/>
  <c r="BK248" i="2"/>
  <c r="J248" i="2"/>
  <c r="BE248" i="2"/>
  <c r="BI228" i="2"/>
  <c r="BH228" i="2"/>
  <c r="BG228" i="2"/>
  <c r="BF228" i="2"/>
  <c r="T228" i="2"/>
  <c r="R228" i="2"/>
  <c r="P228" i="2"/>
  <c r="BK228" i="2"/>
  <c r="J228" i="2"/>
  <c r="BE228" i="2"/>
  <c r="BI208" i="2"/>
  <c r="BH208" i="2"/>
  <c r="BG208" i="2"/>
  <c r="BF208" i="2"/>
  <c r="T208" i="2"/>
  <c r="R208" i="2"/>
  <c r="P208" i="2"/>
  <c r="BK208" i="2"/>
  <c r="J208" i="2"/>
  <c r="BE208" i="2"/>
  <c r="BI195" i="2"/>
  <c r="BH195" i="2"/>
  <c r="BG195" i="2"/>
  <c r="BF195" i="2"/>
  <c r="T195" i="2"/>
  <c r="R195" i="2"/>
  <c r="P195" i="2"/>
  <c r="BK195" i="2"/>
  <c r="J195" i="2"/>
  <c r="BE195" i="2"/>
  <c r="BI192" i="2"/>
  <c r="BH192" i="2"/>
  <c r="BG192" i="2"/>
  <c r="BF192" i="2"/>
  <c r="T192" i="2"/>
  <c r="R192" i="2"/>
  <c r="P192" i="2"/>
  <c r="BK192" i="2"/>
  <c r="J192" i="2"/>
  <c r="BE192" i="2"/>
  <c r="BI189" i="2"/>
  <c r="BH189" i="2"/>
  <c r="BG189" i="2"/>
  <c r="BF189" i="2"/>
  <c r="T189" i="2"/>
  <c r="R189" i="2"/>
  <c r="P189" i="2"/>
  <c r="BK189" i="2"/>
  <c r="J189" i="2"/>
  <c r="BE189" i="2"/>
  <c r="BI186" i="2"/>
  <c r="BH186" i="2"/>
  <c r="BG186" i="2"/>
  <c r="BF186" i="2"/>
  <c r="T186" i="2"/>
  <c r="R186" i="2"/>
  <c r="P186" i="2"/>
  <c r="BK186" i="2"/>
  <c r="J186" i="2"/>
  <c r="BE186" i="2"/>
  <c r="BI183" i="2"/>
  <c r="BH183" i="2"/>
  <c r="BG183" i="2"/>
  <c r="BF183" i="2"/>
  <c r="T183" i="2"/>
  <c r="R183" i="2"/>
  <c r="P183" i="2"/>
  <c r="BK183" i="2"/>
  <c r="J183" i="2"/>
  <c r="BE183" i="2"/>
  <c r="BI180" i="2"/>
  <c r="BH180" i="2"/>
  <c r="BG180" i="2"/>
  <c r="BF180" i="2"/>
  <c r="T180" i="2"/>
  <c r="R180" i="2"/>
  <c r="P180" i="2"/>
  <c r="BK180" i="2"/>
  <c r="J180" i="2"/>
  <c r="BE180" i="2"/>
  <c r="BI177" i="2"/>
  <c r="BH177" i="2"/>
  <c r="BG177" i="2"/>
  <c r="BF177" i="2"/>
  <c r="T177" i="2"/>
  <c r="R177" i="2"/>
  <c r="P177" i="2"/>
  <c r="BK177" i="2"/>
  <c r="J177" i="2"/>
  <c r="BE177" i="2"/>
  <c r="BI174" i="2"/>
  <c r="BH174" i="2"/>
  <c r="BG174" i="2"/>
  <c r="BF174" i="2"/>
  <c r="T174" i="2"/>
  <c r="R174" i="2"/>
  <c r="P174" i="2"/>
  <c r="BK174" i="2"/>
  <c r="J174" i="2"/>
  <c r="BE174" i="2"/>
  <c r="BI172" i="2"/>
  <c r="BH172" i="2"/>
  <c r="BG172" i="2"/>
  <c r="BF172" i="2"/>
  <c r="T172" i="2"/>
  <c r="R172" i="2"/>
  <c r="P172" i="2"/>
  <c r="BK172" i="2"/>
  <c r="J172" i="2"/>
  <c r="BE172" i="2"/>
  <c r="BI142" i="2"/>
  <c r="BH142" i="2"/>
  <c r="BG142" i="2"/>
  <c r="BF142" i="2"/>
  <c r="T142" i="2"/>
  <c r="R142" i="2"/>
  <c r="P142" i="2"/>
  <c r="BK142" i="2"/>
  <c r="J142" i="2"/>
  <c r="BE142" i="2"/>
  <c r="BI133" i="2"/>
  <c r="BH133" i="2"/>
  <c r="BG133" i="2"/>
  <c r="BF133" i="2"/>
  <c r="T133" i="2"/>
  <c r="R133" i="2"/>
  <c r="P133" i="2"/>
  <c r="BK133" i="2"/>
  <c r="J133" i="2"/>
  <c r="BE133" i="2"/>
  <c r="BI124" i="2"/>
  <c r="BH124" i="2"/>
  <c r="BG124" i="2"/>
  <c r="BF124" i="2"/>
  <c r="T124" i="2"/>
  <c r="R124" i="2"/>
  <c r="P124" i="2"/>
  <c r="BK124" i="2"/>
  <c r="J124" i="2"/>
  <c r="BE124" i="2"/>
  <c r="BI111" i="2"/>
  <c r="BH111" i="2"/>
  <c r="BG111" i="2"/>
  <c r="BF111" i="2"/>
  <c r="T111" i="2"/>
  <c r="R111" i="2"/>
  <c r="P111" i="2"/>
  <c r="BK111" i="2"/>
  <c r="J111" i="2"/>
  <c r="BE111" i="2"/>
  <c r="BI109" i="2"/>
  <c r="BH109" i="2"/>
  <c r="BG109" i="2"/>
  <c r="BF109" i="2"/>
  <c r="T109" i="2"/>
  <c r="R109" i="2"/>
  <c r="P109" i="2"/>
  <c r="BK109" i="2"/>
  <c r="J109" i="2"/>
  <c r="BE109" i="2"/>
  <c r="BI107" i="2"/>
  <c r="BH107" i="2"/>
  <c r="BG107" i="2"/>
  <c r="BF107" i="2"/>
  <c r="T107" i="2"/>
  <c r="R107" i="2"/>
  <c r="P107" i="2"/>
  <c r="BK107" i="2"/>
  <c r="J107" i="2"/>
  <c r="BE107" i="2"/>
  <c r="BI99" i="2"/>
  <c r="BH99" i="2"/>
  <c r="BG99" i="2"/>
  <c r="BF99" i="2"/>
  <c r="T99" i="2"/>
  <c r="R99" i="2"/>
  <c r="P99" i="2"/>
  <c r="BK99" i="2"/>
  <c r="J99" i="2"/>
  <c r="BE99" i="2"/>
  <c r="BI96" i="2"/>
  <c r="BH96" i="2"/>
  <c r="BG96" i="2"/>
  <c r="BF96" i="2"/>
  <c r="T96" i="2"/>
  <c r="R96" i="2"/>
  <c r="P96" i="2"/>
  <c r="BK96" i="2"/>
  <c r="J96" i="2"/>
  <c r="BE96" i="2"/>
  <c r="BI93" i="2"/>
  <c r="BH93" i="2"/>
  <c r="BG93" i="2"/>
  <c r="BF93" i="2"/>
  <c r="T93" i="2"/>
  <c r="R93" i="2"/>
  <c r="P93" i="2"/>
  <c r="BK93" i="2"/>
  <c r="J93" i="2"/>
  <c r="BE93" i="2"/>
  <c r="BI90" i="2"/>
  <c r="BH90" i="2"/>
  <c r="BG90" i="2"/>
  <c r="BF90" i="2"/>
  <c r="T90" i="2"/>
  <c r="R90" i="2"/>
  <c r="P90" i="2"/>
  <c r="BK90" i="2"/>
  <c r="J90" i="2"/>
  <c r="BE90" i="2"/>
  <c r="BI87" i="2"/>
  <c r="BH87" i="2"/>
  <c r="BG87" i="2"/>
  <c r="BF87" i="2"/>
  <c r="T87" i="2"/>
  <c r="R87" i="2"/>
  <c r="P87" i="2"/>
  <c r="BK87" i="2"/>
  <c r="J87" i="2"/>
  <c r="BE87" i="2"/>
  <c r="BI80" i="2"/>
  <c r="F37" i="2"/>
  <c r="BD55" i="1" s="1"/>
  <c r="BH80" i="2"/>
  <c r="F36" i="2" s="1"/>
  <c r="BC55" i="1" s="1"/>
  <c r="BG80" i="2"/>
  <c r="F35" i="2"/>
  <c r="BB55" i="1" s="1"/>
  <c r="BF80" i="2"/>
  <c r="J34" i="2" s="1"/>
  <c r="AW55" i="1" s="1"/>
  <c r="T80" i="2"/>
  <c r="T79" i="2" s="1"/>
  <c r="R80" i="2"/>
  <c r="R79" i="2"/>
  <c r="P80" i="2"/>
  <c r="P79" i="2" s="1"/>
  <c r="AU55" i="1" s="1"/>
  <c r="AU54" i="1" s="1"/>
  <c r="BK80" i="2"/>
  <c r="BK79" i="2"/>
  <c r="J79" i="2" s="1"/>
  <c r="J80" i="2"/>
  <c r="BE80" i="2" s="1"/>
  <c r="J76" i="2"/>
  <c r="F75" i="2"/>
  <c r="F73" i="2"/>
  <c r="E71" i="2"/>
  <c r="J55" i="2"/>
  <c r="F54" i="2"/>
  <c r="F52" i="2"/>
  <c r="E50" i="2"/>
  <c r="J21" i="2"/>
  <c r="E21" i="2"/>
  <c r="J75" i="2" s="1"/>
  <c r="J54" i="2"/>
  <c r="J20" i="2"/>
  <c r="J18" i="2"/>
  <c r="E18" i="2"/>
  <c r="F76" i="2"/>
  <c r="F55" i="2"/>
  <c r="J17" i="2"/>
  <c r="J12" i="2"/>
  <c r="J73" i="2"/>
  <c r="J52" i="2"/>
  <c r="E7" i="2"/>
  <c r="E69" i="2" s="1"/>
  <c r="E48" i="2"/>
  <c r="AS54" i="1"/>
  <c r="L50" i="1"/>
  <c r="AM50" i="1"/>
  <c r="AM49" i="1"/>
  <c r="L49" i="1"/>
  <c r="AM47" i="1"/>
  <c r="L47" i="1"/>
  <c r="L45" i="1"/>
  <c r="L44" i="1"/>
  <c r="J33" i="9" l="1"/>
  <c r="AV62" i="1" s="1"/>
  <c r="AT62" i="1" s="1"/>
  <c r="BK79" i="9"/>
  <c r="J79" i="9" s="1"/>
  <c r="J59" i="9" s="1"/>
  <c r="F35" i="9"/>
  <c r="BB62" i="1" s="1"/>
  <c r="BB54" i="1" s="1"/>
  <c r="AX54" i="1" s="1"/>
  <c r="BC54" i="1"/>
  <c r="AY54" i="1" s="1"/>
  <c r="J59" i="2"/>
  <c r="J30" i="2"/>
  <c r="J33" i="2"/>
  <c r="AV55" i="1" s="1"/>
  <c r="AT55" i="1" s="1"/>
  <c r="F33" i="2"/>
  <c r="AZ55" i="1" s="1"/>
  <c r="J59" i="4"/>
  <c r="J30" i="4"/>
  <c r="J30" i="5"/>
  <c r="J59" i="5"/>
  <c r="J59" i="6"/>
  <c r="J30" i="6"/>
  <c r="F33" i="7"/>
  <c r="AZ60" i="1" s="1"/>
  <c r="J33" i="3"/>
  <c r="AV56" i="1" s="1"/>
  <c r="AT56" i="1" s="1"/>
  <c r="F33" i="3"/>
  <c r="AZ56" i="1" s="1"/>
  <c r="F33" i="8"/>
  <c r="AZ61" i="1" s="1"/>
  <c r="J33" i="8"/>
  <c r="AV61" i="1" s="1"/>
  <c r="AT61" i="1" s="1"/>
  <c r="J30" i="3"/>
  <c r="J59" i="3"/>
  <c r="F33" i="5"/>
  <c r="AZ58" i="1" s="1"/>
  <c r="J59" i="7"/>
  <c r="J30" i="7"/>
  <c r="J59" i="8"/>
  <c r="J30" i="8"/>
  <c r="F34" i="2"/>
  <c r="BA55" i="1" s="1"/>
  <c r="J33" i="4"/>
  <c r="AV57" i="1" s="1"/>
  <c r="F33" i="4"/>
  <c r="AZ57" i="1" s="1"/>
  <c r="J33" i="5"/>
  <c r="AV58" i="1" s="1"/>
  <c r="AT58" i="1" s="1"/>
  <c r="F33" i="6"/>
  <c r="AZ59" i="1" s="1"/>
  <c r="J33" i="6"/>
  <c r="AV59" i="1" s="1"/>
  <c r="AT59" i="1" s="1"/>
  <c r="E48" i="6"/>
  <c r="J73" i="6"/>
  <c r="F76" i="6"/>
  <c r="J54" i="6"/>
  <c r="J52" i="7"/>
  <c r="F55" i="7"/>
  <c r="E48" i="8"/>
  <c r="J73" i="8"/>
  <c r="F76" i="8"/>
  <c r="J54" i="8"/>
  <c r="E69" i="9"/>
  <c r="J75" i="9"/>
  <c r="F34" i="9"/>
  <c r="BA62" i="1" s="1"/>
  <c r="J34" i="4"/>
  <c r="AW57" i="1" s="1"/>
  <c r="F34" i="6"/>
  <c r="BA59" i="1" s="1"/>
  <c r="J33" i="7"/>
  <c r="AV60" i="1" s="1"/>
  <c r="AT60" i="1" s="1"/>
  <c r="F33" i="9"/>
  <c r="AZ62" i="1" s="1"/>
  <c r="J30" i="9" l="1"/>
  <c r="J39" i="9" s="1"/>
  <c r="W31" i="1"/>
  <c r="W32" i="1"/>
  <c r="AT57" i="1"/>
  <c r="J39" i="3"/>
  <c r="AG56" i="1"/>
  <c r="AN56" i="1" s="1"/>
  <c r="AG55" i="1"/>
  <c r="J39" i="2"/>
  <c r="J39" i="7"/>
  <c r="AG60" i="1"/>
  <c r="AN60" i="1" s="1"/>
  <c r="BA54" i="1"/>
  <c r="J39" i="5"/>
  <c r="AG58" i="1"/>
  <c r="AN58" i="1" s="1"/>
  <c r="AZ54" i="1"/>
  <c r="AG61" i="1"/>
  <c r="AN61" i="1" s="1"/>
  <c r="J39" i="8"/>
  <c r="AG59" i="1"/>
  <c r="AN59" i="1" s="1"/>
  <c r="J39" i="6"/>
  <c r="J39" i="4"/>
  <c r="AG57" i="1"/>
  <c r="AN57" i="1" s="1"/>
  <c r="AG62" i="1" l="1"/>
  <c r="AN62" i="1" s="1"/>
  <c r="W30" i="1"/>
  <c r="AW54" i="1"/>
  <c r="AK30" i="1" s="1"/>
  <c r="AN55" i="1"/>
  <c r="AV54" i="1"/>
  <c r="W29" i="1"/>
  <c r="AG54" i="1" l="1"/>
  <c r="AK26" i="1"/>
  <c r="AK29" i="1"/>
  <c r="AT54" i="1"/>
  <c r="AN54" i="1" l="1"/>
  <c r="AK35" i="1"/>
</calcChain>
</file>

<file path=xl/sharedStrings.xml><?xml version="1.0" encoding="utf-8"?>
<sst xmlns="http://schemas.openxmlformats.org/spreadsheetml/2006/main" count="6183" uniqueCount="1054">
  <si>
    <t>Export Komplet</t>
  </si>
  <si>
    <t/>
  </si>
  <si>
    <t>2.0</t>
  </si>
  <si>
    <t>ZAMOK</t>
  </si>
  <si>
    <t>False</t>
  </si>
  <si>
    <t>{49a0b3e3-bd38-4330-9f8f-09ad0cb996de}</t>
  </si>
  <si>
    <t>0,01</t>
  </si>
  <si>
    <t>21</t>
  </si>
  <si>
    <t>15</t>
  </si>
  <si>
    <t>REKAPITULACE STAVBY</t>
  </si>
  <si>
    <t>v ---  níže se nacházejí doplnkové a pomocné údaje k sestavám  --- v</t>
  </si>
  <si>
    <t>Návod na vyplnění</t>
  </si>
  <si>
    <t>0,001</t>
  </si>
  <si>
    <t>Kód:</t>
  </si>
  <si>
    <t>650180150</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</si>
  <si>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</si>
  <si>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</si>
  <si>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č.5, 7, 9, 12, 12a, 14, 14a, 16 a výhybek č. 16ab, DKS321, 17, 20, 22 a 24 v žst. Karlovy Vary</t>
  </si>
  <si>
    <t>KSO:</t>
  </si>
  <si>
    <t>CC-CZ:</t>
  </si>
  <si>
    <t>Místo:</t>
  </si>
  <si>
    <t>ŽST K. Vary</t>
  </si>
  <si>
    <t>Datum:</t>
  </si>
  <si>
    <t>11. 2. 2019</t>
  </si>
  <si>
    <t>Zadavatel:</t>
  </si>
  <si>
    <t>IČ:</t>
  </si>
  <si>
    <t>70994234</t>
  </si>
  <si>
    <t>0,1</t>
  </si>
  <si>
    <t>SŽDC, s.o.; OŘ UNL - ST K. Vary</t>
  </si>
  <si>
    <t>DIČ:</t>
  </si>
  <si>
    <t>CZ70994234</t>
  </si>
  <si>
    <t>Uchazeč:</t>
  </si>
  <si>
    <t>Vyplň údaj</t>
  </si>
  <si>
    <t>Projektant:</t>
  </si>
  <si>
    <t xml:space="preserve"> </t>
  </si>
  <si>
    <t>True</t>
  </si>
  <si>
    <t>Zpracovatel:</t>
  </si>
  <si>
    <t>Monika Roztočilová</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</si>
  <si>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</si>
  <si>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</si>
  <si>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</si>
  <si>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</si>
  <si>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</si>
  <si>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</si>
  <si>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</si>
  <si>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</si>
  <si>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</si>
  <si>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</si>
  <si>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</si>
  <si>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</si>
  <si>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</si>
  <si>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</si>
  <si>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</si>
  <si>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</si>
  <si>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</si>
  <si>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</si>
  <si>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</si>
  <si>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</si>
  <si>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</si>
  <si>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</si>
  <si>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</si>
  <si>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</si>
  <si>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</si>
  <si>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</si>
  <si>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</si>
  <si>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</si>
  <si>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</si>
  <si>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</si>
  <si>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</si>
  <si>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</si>
  <si>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</si>
  <si>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</si>
  <si>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</si>
  <si>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</si>
  <si>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</si>
  <si>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</si>
  <si>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</si>
  <si>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</si>
  <si>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A.1</t>
  </si>
  <si>
    <t>Práce na ŽSv - KOLEJE (Sborník SŽDC 2019)</t>
  </si>
  <si>
    <t>STA</t>
  </si>
  <si>
    <t>1</t>
  </si>
  <si>
    <t>{0432324a-8830-4c6a-85b9-b48a09316b38}</t>
  </si>
  <si>
    <t>2</t>
  </si>
  <si>
    <t>A.2</t>
  </si>
  <si>
    <t>Práce na ŽSv - VÝHYBKY (Sborník SŽDC 2019)</t>
  </si>
  <si>
    <t>{9d979536-9d58-4421-a78e-92b9e3e52077}</t>
  </si>
  <si>
    <t>A.3</t>
  </si>
  <si>
    <t>Materiál zajištěný objednatelem - NEOCEŇOVAT</t>
  </si>
  <si>
    <t>{bfbd39ce-1e22-46d8-a2f6-ff81b42d6704}</t>
  </si>
  <si>
    <t>A.4</t>
  </si>
  <si>
    <t>Přejezd a přechody (Sborník SŽDC 2019)</t>
  </si>
  <si>
    <t>{a1371d2f-372c-452d-bc2f-e92b097c69a0}</t>
  </si>
  <si>
    <t>A.5</t>
  </si>
  <si>
    <t>Práce SSZT a SEE (Sborník SŽDC 2019)</t>
  </si>
  <si>
    <t>{20505fff-fdca-4bd8-9e3f-24619e3066fc}</t>
  </si>
  <si>
    <t>A.6</t>
  </si>
  <si>
    <t>Přepravy a manipulace (Sborník SŽDC 2019)</t>
  </si>
  <si>
    <t>{dec95918-1457-48b3-9890-a5aff170fe03}</t>
  </si>
  <si>
    <t>A.7</t>
  </si>
  <si>
    <t>Oprava boční rampy (URS Praha 2019)</t>
  </si>
  <si>
    <t>{711d4caf-0efe-4bef-8697-a862e0f028dd}</t>
  </si>
  <si>
    <t>A.8</t>
  </si>
  <si>
    <t>VON (Sborník SŽDC 2019)</t>
  </si>
  <si>
    <t>{672df54a-3347-41b2-a7f3-c56b5a26b5ce}</t>
  </si>
  <si>
    <t>KRYCÍ LIST SOUPISU PRACÍ</t>
  </si>
  <si>
    <t>Objekt:</t>
  </si>
  <si>
    <t>A.1 - Práce na ŽSv - KOLEJE (Sborník SŽDC 2019)</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</si>
  <si>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</si>
  <si>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</si>
  <si>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</si>
  <si>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</si>
  <si>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</si>
  <si>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</si>
  <si>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</si>
  <si>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</si>
  <si>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</si>
  <si>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</si>
  <si>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</si>
  <si>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</si>
  <si>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</si>
  <si>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</si>
  <si>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</si>
  <si>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</si>
  <si>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</si>
  <si>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</si>
  <si>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3</t>
  </si>
  <si>
    <t>K</t>
  </si>
  <si>
    <t>5905010010</t>
  </si>
  <si>
    <t>Odstranění nánosu nad horní plochou pražce</t>
  </si>
  <si>
    <t>m2</t>
  </si>
  <si>
    <t>Sborník UOŽI 01 2019</t>
  </si>
  <si>
    <t>4</t>
  </si>
  <si>
    <t>ROZPOCET</t>
  </si>
  <si>
    <t>-1056575203</t>
  </si>
  <si>
    <t>PP</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</si>
  <si>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</si>
  <si>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VV</t>
  </si>
  <si>
    <t>"12 SK - vpravo" 263,0*0,9</t>
  </si>
  <si>
    <t>"12A SK" 192,0*3,2</t>
  </si>
  <si>
    <t>"14A SK" 186,0*3,2</t>
  </si>
  <si>
    <t>"16 SK" 186,0*3,2</t>
  </si>
  <si>
    <t>Součet</t>
  </si>
  <si>
    <t>5907050020</t>
  </si>
  <si>
    <t>Dělení kolejnic řezáním nebo rozbroušením tv. S49</t>
  </si>
  <si>
    <t>kus</t>
  </si>
  <si>
    <t>-2125768924</t>
  </si>
  <si>
    <t>Dělení kolejnic řezáním nebo rozbroušením tv. S49. Poznámka: 1. V cenách jsou započteny náklady na manipulaci podložení, označení a provedení řezu kolejnice.</t>
  </si>
  <si>
    <t>P</t>
  </si>
  <si>
    <t>Poznámka k položce:_x000D_
stávající - 144 ř_x000D_
Řez=kus</t>
  </si>
  <si>
    <t>5</t>
  </si>
  <si>
    <t>5908005430</t>
  </si>
  <si>
    <t>Oprava kolejnicového styku demontáž spojek tv. S49</t>
  </si>
  <si>
    <t>styk</t>
  </si>
  <si>
    <t>-2111767691</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</si>
  <si>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</si>
  <si>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Spojka=kus</t>
  </si>
  <si>
    <t>6</t>
  </si>
  <si>
    <t>5906140070</t>
  </si>
  <si>
    <t>Demontáž kolejového roštu koleje v ose koleje pražce dřevěné tv. S49 rozdělení "c"</t>
  </si>
  <si>
    <t>km</t>
  </si>
  <si>
    <t>1882728263</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</si>
  <si>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</si>
  <si>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12 SK - km 185,243 - 185,270 = dl. 27,0 m_x000D_
          - km 185,424 - 185,447 = dl. 23,0 m_x000D_
14 SK - km 185,445 - 185,485 = dl. 40,0 m_x000D_
* S49/dřevěné/1:20/ŽT</t>
  </si>
  <si>
    <t>7</t>
  </si>
  <si>
    <t>5906140190</t>
  </si>
  <si>
    <t>Demontáž kolejového roštu koleje v ose koleje pražce betonové tv. S49 rozdělení "c"</t>
  </si>
  <si>
    <t>392544280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</si>
  <si>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</si>
  <si>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5 SK - km 185,049 - 185,266 = dl. 217,0 m_x000D_
7 SK - km 185,109 - 185,246 = dl. 137,0 m_x000D_
12 SK - km 185,270 - 185,424 = dl. 154,0 m_x000D_
14 SK - km 185,222 - 185,445 = dl. 223,0 m_x000D_
* S49/SB8/1:20/ŽT_x000D_
_x000D_
9 SK - km 185,101 - 185,270 = dl. 169,0 m_x000D_
8A SK - km 184,875 - 185,015 =  dl. 140,0 m_x000D_
* S49/SB5/1:20/RT_x000D_
_x000D_
12A SK - km 184,980 - 185,172 = dl. 192,0 m_x000D_
14A SK - km 184,980 - 185,166 = dl. 186,0 m_x000D_
16 SK - km 184,980 - 185,166 = dl. 186,0 m_x000D_
* S49/SB3,4/1:20/RT</t>
  </si>
  <si>
    <t>8</t>
  </si>
  <si>
    <t>5999005020</t>
  </si>
  <si>
    <t>Třídění pražců a kolejnicových podpor</t>
  </si>
  <si>
    <t>t</t>
  </si>
  <si>
    <t>-617386874</t>
  </si>
  <si>
    <t>Třídění pražců a kolejnicových podpor. Poznámka: 1. V cenách jsou započteny náklady na manipulaci, vytřídění a uložení materiálu na úložiště nebo do skladu.</t>
  </si>
  <si>
    <t>Manipulace s vyzískanými pražce (třídění, přesun)</t>
  </si>
  <si>
    <t>"5 SK" 356,0*0,290</t>
  </si>
  <si>
    <t>"7SK" 208,0*0,290</t>
  </si>
  <si>
    <t>"12 SK" 234,0*0,29</t>
  </si>
  <si>
    <t>"14 SK" 338,0*0,29</t>
  </si>
  <si>
    <t>9</t>
  </si>
  <si>
    <t>5906105010</t>
  </si>
  <si>
    <t>Demontáž pražce dřevěný</t>
  </si>
  <si>
    <t>-1973227346</t>
  </si>
  <si>
    <t>Demontáž pražce dřevěný. Poznámka: 1. V cenách jsou započteny náklady na manipulaci, demontáž, odstrojení do součástí a uložení pražců.</t>
  </si>
  <si>
    <t>10</t>
  </si>
  <si>
    <t>5906105020</t>
  </si>
  <si>
    <t>Demontáž pražce betonový</t>
  </si>
  <si>
    <t>1705152668</t>
  </si>
  <si>
    <t>Demontáž pražce betonový. Poznámka: 1. V cenách jsou započteny náklady na manipulaci, demontáž, odstrojení do součástí a uložení pražců.</t>
  </si>
  <si>
    <t>11</t>
  </si>
  <si>
    <t>5905055010</t>
  </si>
  <si>
    <t>Odstranění stávajícího kolejového lože odtěžením v koleji</t>
  </si>
  <si>
    <t>m3</t>
  </si>
  <si>
    <t>1787113479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</si>
  <si>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</si>
  <si>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"5 SK" 217,0*3,2*0,35 - 35,600  "pražce"</t>
  </si>
  <si>
    <t>"7 SK" 137,0*3,2*0,35 - 20,800  "pražce"</t>
  </si>
  <si>
    <t>"9 SK" 169,0*3,2*0,35 - 26,471  "pražce"</t>
  </si>
  <si>
    <t>"8A SK" 140,0*3,2*0,35 - 21,939 "pražce"</t>
  </si>
  <si>
    <t>"12 SK" 204,0*3,2*0,35 - 31,076 "pražce"</t>
  </si>
  <si>
    <t>"12M SK" 55,0*3,2*0,35 - 8,484 "pražce"</t>
  </si>
  <si>
    <t>"14 SK" 263,0*3,2*0,35 - 39,961 "pražce"</t>
  </si>
  <si>
    <t>"12A SK" 192,0*3,2*0,35 - 29,492 "pražce"</t>
  </si>
  <si>
    <t>"14A SK" 186,0*3,2*0,35 - 28,583 "pražce"</t>
  </si>
  <si>
    <t>"16 SK" 186,0*3,2*0,35 - 28,583 "pražce"</t>
  </si>
  <si>
    <t>12</t>
  </si>
  <si>
    <t>5915010020</t>
  </si>
  <si>
    <t>Těžení zeminy nebo horniny železničního spodku II. třídy</t>
  </si>
  <si>
    <t>-1680440768</t>
  </si>
  <si>
    <t>Těžení zeminy nebo horniny železničního spodku II. třídy. Poznámka: 1. V cenách jsou započteny náklady na těžení a uložení výzisku na terén nebo naložení na dopravní prostředek a uložení na úložišti.</t>
  </si>
  <si>
    <t>odtěžení prostoru mezi kolejemi</t>
  </si>
  <si>
    <t>"5/7 - km 185,100-185,265" 165,0*1,55*0,15</t>
  </si>
  <si>
    <t>"7/9 - km 185,100-185,270" 160,0*1,55*0,15</t>
  </si>
  <si>
    <t>"10/12 - km 185,255-185,477" 222,0*1,55*0,15</t>
  </si>
  <si>
    <t>"12/14 - km 185,234-185,466" 232,0*1,55*0,15</t>
  </si>
  <si>
    <t>"14A/16 - km 184,980-185,145" 165,0*1,55*0,15</t>
  </si>
  <si>
    <t>14</t>
  </si>
  <si>
    <t>9909000700</t>
  </si>
  <si>
    <t>Poplatek za recyklaci kameniva</t>
  </si>
  <si>
    <t>512</t>
  </si>
  <si>
    <t>-252803570</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</si>
  <si>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</si>
  <si>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 SK" 207,440*1,6</t>
  </si>
  <si>
    <t>"7 SK" 132,640*1,6</t>
  </si>
  <si>
    <t>"9 SK" 162,809*1,6</t>
  </si>
  <si>
    <t>"12 SK" 197,404*1,6</t>
  </si>
  <si>
    <t>"12M SK" 53,116*1,6</t>
  </si>
  <si>
    <t>"14 SK" 254,599*1,6</t>
  </si>
  <si>
    <t>13</t>
  </si>
  <si>
    <t>9909000100</t>
  </si>
  <si>
    <t>Poplatek za uložení suti nebo hmot na oficiální skládku</t>
  </si>
  <si>
    <t>1879605690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</si>
  <si>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</si>
  <si>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odstranění nánosu</t>
  </si>
  <si>
    <t>"12 SK - vpravo" (236,700*0,05)*1,6</t>
  </si>
  <si>
    <t>"12A SK" (499,200*0,05)*1,6</t>
  </si>
  <si>
    <t>"14A SK" (483,600*0,05)*1,6</t>
  </si>
  <si>
    <t>"16 SK" (483,600*0,05)*1,6</t>
  </si>
  <si>
    <t>Mezisoučet</t>
  </si>
  <si>
    <t>ŠL</t>
  </si>
  <si>
    <t>"8A SK" 134,861*1,6</t>
  </si>
  <si>
    <t>"12A SK" 185,548*1,6</t>
  </si>
  <si>
    <t>"14A SK" 179,737*1,6</t>
  </si>
  <si>
    <t>"16 SK" 179,737*1,6</t>
  </si>
  <si>
    <t>mezipražcový prostor</t>
  </si>
  <si>
    <t>"5/7 - km 185,100-185,265" 38,363*1,8</t>
  </si>
  <si>
    <t>"7/9 - km 185,100-185,270" 37,200*1,8</t>
  </si>
  <si>
    <t>"10/12 - km 185,255-185,477" 51,615*1,8</t>
  </si>
  <si>
    <t>"12/14 - km 185,234-185,466" 53,940*1,8</t>
  </si>
  <si>
    <t>"14A/16 - km 184,980-185,145" 38,363*1,8</t>
  </si>
  <si>
    <t>Recyklace</t>
  </si>
  <si>
    <t>"5 SK" 331,904*0,5</t>
  </si>
  <si>
    <t>"7 SK" 212,224*0,5</t>
  </si>
  <si>
    <t>"9 SK" 260,494*0,5</t>
  </si>
  <si>
    <t>"12 SK" 315,846*0,5</t>
  </si>
  <si>
    <t>"12M SK" 84,986*0,5</t>
  </si>
  <si>
    <t>"14 SK" 407,358*0,5</t>
  </si>
  <si>
    <t>29</t>
  </si>
  <si>
    <t>9909000400</t>
  </si>
  <si>
    <t>Poplatek za likvidaci plastových součástí</t>
  </si>
  <si>
    <t>Sborník UOŽI 01 2018</t>
  </si>
  <si>
    <t>-459450623</t>
  </si>
  <si>
    <t>Poplatek za likvidaci plastových součástí Poznámka: V cenách jsou započteny náklady na uložení stavebního odpadu na oficiální skládku.</t>
  </si>
  <si>
    <t>5906130380</t>
  </si>
  <si>
    <t>Montáž kolejového roštu v ose koleje pražce betonové vystrojené tv. S49 rozdělení "c"</t>
  </si>
  <si>
    <t>41570681</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</si>
  <si>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</si>
  <si>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 xml:space="preserve">Poznámka k položce:_x000D_
5 SK - km 185,049 - 185,266 = dl. 217,0 m_x000D_
7 SK - km 185,109 - 185,246 = dl. 137,0 m_x000D_
9 SK - km 185,114 - 185,270 = dl. 156,0 m_x000D_
12 SK - km 185,243 - 185,444 = dl. 201,0 m_x000D_
14 SK - km 185,222 - 185,485 = dl. 263,0 m_x000D_
* 49 E1/B03/1:40/W14_x000D_
_x000D_
8A SK - km 184,875 - 185,015 = dl. 140,0 m_x000D_
12A SK - km 184,980 - 185,172 = dl. 192,0 m_x000D_
14A SK - km 184,980 - 185,132 + 185,138 - 185,166 = dl. 152,0 m + 28,0 m = 180,0 m_x000D_
16 SK - km 184,980 - 185,134 + 185,140 - 185,166 = dl. 154,0 m + 26,0 m = 180,0 m_x000D_
* S49 už./SB8 už./1:20/ŽT_x000D_
</t>
  </si>
  <si>
    <t>27</t>
  </si>
  <si>
    <t>5906130170</t>
  </si>
  <si>
    <t>Montáž kolejového roštu v ose koleje pražce dřevěné vystrojené tv. S49 rozdělení "c"</t>
  </si>
  <si>
    <t>1972352247</t>
  </si>
  <si>
    <t>Montáž kolejového roštu v ose koleje pražce dřevěné vystrojené tv. S49 rozdělení "c". Poznámka: 1. V cenách jsou započteny náklady na vrtání pražců dřevěných nevystrojených, manipulaci a montáž KR. 2. V cenách nejsou obsaženy náklady na dodávku materiálu.</t>
  </si>
  <si>
    <t>Poznámka k položce:_x000D_
9 SK - km 185,101 - 185,114 = dl. 13,0 m_x000D_
* 49 E1/dřevo S4/1:40/ŽT_x000D_
14A SK - km 185,132 - 185,138 = dl. 6,0 m (služeb. přejezd)_x000D_
16 SK - km 185,134 - 185,140 = dl. 6,0 m (služeb. přejezd)_x000D_
* 49 E1/dřevo S4 dvojité pro přejezd/1:40/ŽT_x000D_
     (antikoro - vrtule R1, dvoj pruž. kroužek, komplet ŽS4)</t>
  </si>
  <si>
    <t>28</t>
  </si>
  <si>
    <t>5906120010</t>
  </si>
  <si>
    <t>Zkrácení dřevěného pražce odřezáním</t>
  </si>
  <si>
    <t>-843077053</t>
  </si>
  <si>
    <t>Zkrácení dřevěného pražce odřezáním. Poznámka: 1. V cenách jsou započteny náklady na odstranění mřížky, zkrácení, ošetření čela pražce impregnačním prostředkem a osazení mřížky</t>
  </si>
  <si>
    <t>Poznámka k položce:_x000D_
za VČ11 - 7 SK → 4 ks_x000D_
                 9 SK → 5 ks</t>
  </si>
  <si>
    <t>40</t>
  </si>
  <si>
    <t>5906035010</t>
  </si>
  <si>
    <t>Souvislá výměna pražců současně s výměnou nebo čištěním KL pražce dřevěné příčné nevystrojené</t>
  </si>
  <si>
    <t>-533924724</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</si>
  <si>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</si>
  <si>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sp VČ22/VČ25 (12 SK) - 185,477 - 185,532 = dl. 55,0 m → 84 pr._x000D_
Pražec=kus</t>
  </si>
  <si>
    <t>17</t>
  </si>
  <si>
    <t>5907020035</t>
  </si>
  <si>
    <t>Souvislá výměna kolejnic stávající upevnění tv. S49 rozdělení "c"</t>
  </si>
  <si>
    <t>m</t>
  </si>
  <si>
    <t>-1191382292</t>
  </si>
  <si>
    <t>Souvislá výměna kolejnic stávající upevnění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</si>
  <si>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sp VČ22/VČ25 (12 SK) - 185,477 - 185,547 = dl. 70,0 m → 140,0 m_x000D_
* stáv. upevnění použít zpět (Skl 24)_x000D_
Metr kolejnice=m</t>
  </si>
  <si>
    <t>18</t>
  </si>
  <si>
    <t>5907015035</t>
  </si>
  <si>
    <t>Ojedinělá výměna kolejnic stávající upevnění tv. S49 rozdělení "c"</t>
  </si>
  <si>
    <t>1773582088</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</si>
  <si>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</si>
  <si>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7 SK - km 185,093 - 185,109 = dl. 16,0 m → 32,0m_x000D_
Metr kolejnice=m</t>
  </si>
  <si>
    <t>31</t>
  </si>
  <si>
    <t>5907040030</t>
  </si>
  <si>
    <t>Posun kolejnic před svařováním tv. S49</t>
  </si>
  <si>
    <t>1829025985</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</si>
  <si>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</si>
  <si>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položce:_x000D_
Vevaření VČ24 do BK = dl. 75,0 m_x000D_
→ rozdíl délek se vyrovná vložením delší výhybky_x000D_
Metr kolejnice=m</t>
  </si>
  <si>
    <t>19</t>
  </si>
  <si>
    <t>5905105030</t>
  </si>
  <si>
    <t>Doplnění KL kamenivem souvisle strojně v koleji</t>
  </si>
  <si>
    <t>1971209903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</si>
  <si>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</si>
  <si>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 SK" 217,0*3,2*0,35 - 32,010  "pražce"</t>
  </si>
  <si>
    <t>"7 SK" 137,0*3,2*0,35 - 20,176  "pražce"</t>
  </si>
  <si>
    <t>"9 SK" 169,0*3,2*0,35 - 24,929  "pražce"</t>
  </si>
  <si>
    <t>"8A SK" 140,0*3,2*0,35 - 21,280 "pražce"</t>
  </si>
  <si>
    <t>"12 SK" 201,0*3,2*0,35 - 29,682 "pražce"</t>
  </si>
  <si>
    <t>"14 SK" 263,0*3,2*0,35 - 38,800 "pražce"</t>
  </si>
  <si>
    <t>"12A SK" 192,0*3,2*0,35 - 29,200 "pražce"</t>
  </si>
  <si>
    <t>"14A SK" 186,0*3,2*0,35 -28,300 "pražce"</t>
  </si>
  <si>
    <t>"16 SK" 186,0*3,2*0,35 - 28,300 "pražce"</t>
  </si>
  <si>
    <t>20</t>
  </si>
  <si>
    <t>5905025110</t>
  </si>
  <si>
    <t>Doplnění stezky štěrkodrtí souvislé</t>
  </si>
  <si>
    <t>935928912</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</si>
  <si>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</si>
  <si>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doplnění recyklovaného kameniva</t>
  </si>
  <si>
    <t>"podél 8A SK - km 184,875-185,015" 140,0*3,0*0,05</t>
  </si>
  <si>
    <t>"podél 12A SK - km 184,980-185,172" 192,0*3,0*0,05</t>
  </si>
  <si>
    <t>zřízení pochozí vrstvy (kamenivo fr. 4/8)</t>
  </si>
  <si>
    <t>"5/7 - km 185,100-185,265" 165,0*1,55*0,05</t>
  </si>
  <si>
    <t>"7/9 - km 185,100-185,270" 160,0*1,55*0,05</t>
  </si>
  <si>
    <t>"10/12 - km 185,255-185,477" 222,0*1,55*0,05</t>
  </si>
  <si>
    <t>"12/14 - km 185,234-185,466" 232,0*1,55*0,05</t>
  </si>
  <si>
    <t>"podél 8A SK - km 184,875-185,015" 140,0*1,0*0,05</t>
  </si>
  <si>
    <t>"podél 12A SK - km 184,980-185,172" 192,0*1,0*0,05</t>
  </si>
  <si>
    <t>22</t>
  </si>
  <si>
    <t>5905023010</t>
  </si>
  <si>
    <t>Úprava povrchu stezky rozprostřením štěrkodrtě do 3 cm</t>
  </si>
  <si>
    <t>1854508436</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</si>
  <si>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 její doplnění a rozprostření.</t>
  </si>
  <si>
    <t>úprava recyklovaného kameniva ve stezce</t>
  </si>
  <si>
    <t>"5/7 - km 185,100-185,265" 165,0*1,55</t>
  </si>
  <si>
    <t>"7/9 - km 185,100-185,270" 160,0*1,55</t>
  </si>
  <si>
    <t>"10/12 - km 185,255-185,477" 222,0*1,55</t>
  </si>
  <si>
    <t>"12/14 - km 185,234-185,466" 232,0*1,55</t>
  </si>
  <si>
    <t>"14A/16 - km 184,980-185,145" 165,0*1,55</t>
  </si>
  <si>
    <t>"podél 8A SK - km 184,875-185,015" 140,0*3,0</t>
  </si>
  <si>
    <t>"podél 12A SK - km 184,980-185,172" 192,0*3,0</t>
  </si>
  <si>
    <t>"podél 8A SK - km 184,875-185,015" 140,0*1,0</t>
  </si>
  <si>
    <t>"podél 12A SK - km 184,980-185,172" 192,0*1,0</t>
  </si>
  <si>
    <t>23</t>
  </si>
  <si>
    <t>5909032020</t>
  </si>
  <si>
    <t>Přesná úprava GPK koleje směrové a výškové uspořádání pražce betonové</t>
  </si>
  <si>
    <t>-1812088205</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</si>
  <si>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</si>
  <si>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 xml:space="preserve">Poznámka k položce:_x000D_
5 SK - km 185,049 - 185,266 = dl. 217,0 m_x000D_
7 SK - km 185,109 - 185,246 = dl. 137,0 m_x000D_
8A SK - km 184,875 - 185,015 = dl. 140,0 m_x000D_
9 SK - km 185,101 - 185,270 = dl. 169,0 m_x000D_
12 SK - km 185,243 - 185,444 = dl. 201,0 m_x000D_
14 SK - km 185,222 - 185,485 = dl. 263,0 m_x000D_
12A SK - km 184,980 - 185,172 = dl. 192,0 m_x000D_
14A SK - km 184,980 - 185,166 = dl. 186,0 m_x000D_
16 SK - km 184,980 - 185,166 = dl. 186,0 m_x000D_
</t>
  </si>
  <si>
    <t>24</t>
  </si>
  <si>
    <t>5910021020</t>
  </si>
  <si>
    <t>Svařování kolejnic termitem zkrácený předehřev standardní spára svar sériový tv. S49</t>
  </si>
  <si>
    <t>svar</t>
  </si>
  <si>
    <t>-1973916261</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</si>
  <si>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</si>
  <si>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5 SK - dl. 217,0 m = 8 sv. _x000D_
7 SK - dl. 137,0 m = 6 sv._x000D_
8A SK - dl. 140,0 m = 14 sv._x000D_
9 SK - dl. 169,0 m = 8 sv._x000D_
12 SK - dl. 201,0 m = 8 sv._x000D_
14 SK - dl. 263,0 m = 10 sv._x000D_
12A SK - dl. 192,0 m = 18 sv._x000D_
14A SK - dl. 186,0 m = 18 sv._x000D_
16 SK - dl. 186,0 m = 18 sv._x000D_
14B SK - dl. 75,0 m = 4 sv.</t>
  </si>
  <si>
    <t>41</t>
  </si>
  <si>
    <t>5910060020</t>
  </si>
  <si>
    <t>Ojedinělé broušení kolejnic R260 do hloubky přes 2 mm</t>
  </si>
  <si>
    <t>-1629384798</t>
  </si>
  <si>
    <t>Ojedinělé broušení kolejnic R260 do hloubky přes 2 mm. Poznámka: 1. V cenách jsou započteny náklady na ruční odstranění povrchových vad, převalků ruční nebo pojezdovou bruskou s optimalizací příčného profilu a geometrie hlavy kolejnice.</t>
  </si>
  <si>
    <t>Poznámka k položce:_x000D_
8A SK - od ZV12A - 40,0 m x 2_x000D_
Metr kolejnice=m</t>
  </si>
  <si>
    <t>25</t>
  </si>
  <si>
    <t>5910040210</t>
  </si>
  <si>
    <t>Umožnění volné dilatace kolejnice bez demontáže nebo montáže upevňovadel s osazením a odstraněním kluzných podložek rozdělení pražců "c"</t>
  </si>
  <si>
    <t>-343152798</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</si>
  <si>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</si>
  <si>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5 SK - dl.434,0 m_x000D_
7 SK - dl. 274,0 m_x000D_
8A SK - dl. 280,0 m_x000D_
9 SK - dl. 338,0 m_x000D_
12 SK - dl. 402,0 m_x000D_
14 SK - dl. 526,0 m_x000D_
12A SK - dl. 384,0 m_x000D_
14A SK - dl. 372,0 m_x000D_
16 SK - dl. 372,0 m_x000D_
Metr kolejnice=m</t>
  </si>
  <si>
    <t>26</t>
  </si>
  <si>
    <t>M</t>
  </si>
  <si>
    <t>5955101000</t>
  </si>
  <si>
    <t>Kamenivo drcené štěrk frakce 31,5/63 třídy BI</t>
  </si>
  <si>
    <t>1710425767</t>
  </si>
  <si>
    <t>(1694,359-225,280 "recyklát")*1,7</t>
  </si>
  <si>
    <t>30</t>
  </si>
  <si>
    <t>5955101025</t>
  </si>
  <si>
    <t>Kamenivo drcené drť frakce 4/8</t>
  </si>
  <si>
    <t>73586749</t>
  </si>
  <si>
    <t>32</t>
  </si>
  <si>
    <t>5956101005</t>
  </si>
  <si>
    <t>Pražec dřevěný příčný nevystrojený dub 2600x260x150 mm</t>
  </si>
  <si>
    <t>575528154</t>
  </si>
  <si>
    <t>33</t>
  </si>
  <si>
    <t>5958140007</t>
  </si>
  <si>
    <t>Podkladnice žebrová tv. S4 dvojitá</t>
  </si>
  <si>
    <t>1894635093</t>
  </si>
  <si>
    <t>34</t>
  </si>
  <si>
    <t>5958125010</t>
  </si>
  <si>
    <t>Komplety s antikorozní úpravou ŽS 4 (svěrka ŽS4, šroub RS 1, matice M24, podložka Fe6)</t>
  </si>
  <si>
    <t>1857518135</t>
  </si>
  <si>
    <t>35</t>
  </si>
  <si>
    <t>5958131025</t>
  </si>
  <si>
    <t>Součásti upevňovací s antikorozní úpravou svěrka ŽS 4 úprava pro žlábek z kolejnic</t>
  </si>
  <si>
    <t>-1876950659</t>
  </si>
  <si>
    <t>36</t>
  </si>
  <si>
    <t>5958131040</t>
  </si>
  <si>
    <t>Součásti upevňovací s antikorozní úpravou šroub svěrkový RS 1 (M22x80)</t>
  </si>
  <si>
    <t>-1576706224</t>
  </si>
  <si>
    <t>37</t>
  </si>
  <si>
    <t>5958131065</t>
  </si>
  <si>
    <t>Součásti upevňovací s antikorozní úpravou matice M24</t>
  </si>
  <si>
    <t>-889637739</t>
  </si>
  <si>
    <t>38</t>
  </si>
  <si>
    <t>5958131070</t>
  </si>
  <si>
    <t>Součásti upevňovací s antikorozní úpravou kroužek pružný dvojitý Fe 6</t>
  </si>
  <si>
    <t>436136082</t>
  </si>
  <si>
    <t>39</t>
  </si>
  <si>
    <t>5958131050</t>
  </si>
  <si>
    <t>Součásti upevňovací s antikorozní úpravou vrtule R1(145)</t>
  </si>
  <si>
    <t>708032501</t>
  </si>
  <si>
    <t>A.2 - Práce na ŽSv - VÝHYBKY (Sborník SŽDC 2019)</t>
  </si>
  <si>
    <t>5911309020</t>
  </si>
  <si>
    <t>Demontáž hákového závěru výhybky jednoduché jednozávěrové soustavy S49</t>
  </si>
  <si>
    <t>197004897</t>
  </si>
  <si>
    <t>Demontáž hákového závěru výhybky jednoduché jednozávěrové soustavy S49. Poznámka: 1. V cenách jsou započteny náklady na demontáž závěru a naložení na dopravní prostředek.</t>
  </si>
  <si>
    <t>Poznámka k položce:_x000D_
VČ17, VČ22, VČ24, VČ23_x000D_
Závěr=kus</t>
  </si>
  <si>
    <t>5911383020</t>
  </si>
  <si>
    <t>Demontáž hákového závěru výhybky křižovatkové celé soustavy S49</t>
  </si>
  <si>
    <t>-879129556</t>
  </si>
  <si>
    <t>Demontáž hákového závěru výhybky křižovatkové celé soustavy S49. Poznámka: 1. V cenách jsou započteny náklady na demontáž závěru a naložení na dopravní prostředek.</t>
  </si>
  <si>
    <t>Poznámka k položce:_x000D_
VČ16_x000D_
Závěr výměnové část a nebo část b=kus</t>
  </si>
  <si>
    <t>5911311020</t>
  </si>
  <si>
    <t>Montáž hákového závěru výhybky jednoduché jednozávěrové soustavy S49</t>
  </si>
  <si>
    <t>648805800</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</si>
  <si>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</si>
  <si>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5911423020</t>
  </si>
  <si>
    <t>Montáž háku hákového závěru výhybky křižovatkové soustavy S49</t>
  </si>
  <si>
    <t>-2060924082</t>
  </si>
  <si>
    <t>Montáž háku hákového závěru výhybky křižovatkové soustavy S49. Poznámka: 1. V cenách jsou započteny náklady na montáž, případnou úpravu otvorů a roubíků, seřízení a přezkoušení chodu závěru, provedení západkové zkoušky a ošetření součástí mazivem. 2. V cenách nejsou obsaženy náklady na dodávku materiálu.</t>
  </si>
  <si>
    <t>Poznámka k položce:_x000D_
VČ16</t>
  </si>
  <si>
    <t>5911313020</t>
  </si>
  <si>
    <t>Seřízení hákového závěru výhybky jednoduché jednozávěrové soustavy S49</t>
  </si>
  <si>
    <t>1275829862</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</si>
  <si>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</si>
  <si>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5911387020</t>
  </si>
  <si>
    <t>Seřízení hákového závěru výhybky křižovatkové celé soustavy S49</t>
  </si>
  <si>
    <t>1086157377</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</si>
  <si>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</si>
  <si>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5911005110</t>
  </si>
  <si>
    <t>Válečková stolička jazyka nadzvedávací demontáž s upevněním na patu kolejnice</t>
  </si>
  <si>
    <t>-140918038</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</si>
  <si>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</si>
  <si>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Poznámka k položce:_x000D_
VČ16 - 16 ks_x000D_
VČ17 - 4 ls_x000D_
VČ20 - 4 ks_x000D_
VČ22 - 4 ks_x000D_
VČ24 - 4 ks</t>
  </si>
  <si>
    <t>5911005210</t>
  </si>
  <si>
    <t>Válečková stolička jazyka nadzvedávací montáž s upevněním na patu kolejnice</t>
  </si>
  <si>
    <t>-467110931</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</si>
  <si>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</si>
  <si>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5906035030</t>
  </si>
  <si>
    <t>Souvislá výměna pražců současně s výměnou nebo čištěním KL pražce dřevěné výhybkové délky do 3 m</t>
  </si>
  <si>
    <t>-1813888831</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</si>
  <si>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</si>
  <si>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výh. pražce dle dispozičního plánu_x000D_
VČ16, VČ20, SDKS 321_x000D_
Pražec=kus</t>
  </si>
  <si>
    <t>5906035040</t>
  </si>
  <si>
    <t>Souvislá výměna pražců současně s výměnou nebo čištěním KL pražce dřevěné výhybkové délky přes 3 do 4 m</t>
  </si>
  <si>
    <t>1441980583</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</si>
  <si>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</si>
  <si>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5906035050</t>
  </si>
  <si>
    <t>Souvislá výměna pražců současně s výměnou nebo čištěním KL pražce dřevěné výhybkové délky přes 4 do 5 m</t>
  </si>
  <si>
    <t>-1901878384</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</si>
  <si>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</si>
  <si>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výh. pr. dle dispozičního plánu_x000D_
VČ16, VČ20, SDKS 321_x000D_
_x000D_
dl. spol._x000D_
 - VČ22 → 4,4 m x 2 + 4,5 m x3 _x000D_
 - VČ24 → 4,4 m x 2 + 4,5 m x3_x000D_
 - VČ16 → 4,4 m x 2 + 4,5 m x 2 + 4,6 m x 1_x000D_
 - VČ17 → 4,4 m x 2 + 4,5 m x 2 + 4,6 m x 1 _x000D_
Pražec=kus</t>
  </si>
  <si>
    <t>-1636801276</t>
  </si>
  <si>
    <t>Poznámka k položce:_x000D_
ZV20 - 3 pr._x000D_
KV16 (sp 13/16) - 1 pr._x000D_
KV16 (do 12ASK) - 7 pr._x000D_
Pražec=kus</t>
  </si>
  <si>
    <t>5906035020</t>
  </si>
  <si>
    <t>Souvislá výměna pražců současně s výměnou nebo čištěním KL pražce dřevěné příčné vystrojené</t>
  </si>
  <si>
    <t>2129220762</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</si>
  <si>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</si>
  <si>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 xml:space="preserve">Poznámka k položce:_x000D_
ZV22- 3 pr._x000D_
KV24 (do 14SK) - 6 pr._x000D_
sp 22/24 - 6 pr._x000D_
sp 17/321 - 12 pr._x000D_
DKS 321 (do 14 SK) - 5 pr._x000D_
* vystr - S4 pl.(už.),R1 (n.), podl. pruž. (n.), PVC (n.), p.p. (n.)_x000D_
_x000D_
ZV24 - 3 pr._x000D_
KV17 (do 14ASK) - 7 pr._x000D_
KV17 (do 16SK) - 7 pr._x000D_
* vystr - S4 kl.(už.),R1 (n.), podl. pruž. (n.), PVC (n.), p.p. (n.)_x000D_
Pražec=kus </t>
  </si>
  <si>
    <t>5906080015</t>
  </si>
  <si>
    <t>Vystrojení pražce dřevěného s podkladnicovým upevněním čtyři vrtule</t>
  </si>
  <si>
    <t>ks</t>
  </si>
  <si>
    <t>-162038180</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</si>
  <si>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</si>
  <si>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položce:_x000D_
ZV22- 3 pr._x000D_
KV24 (do 14SK) - 6 pr._x000D_
sp 22/24 - 6 pr._x000D_
sp 17/321 - 12 pr._x000D_
DKS 321 (do 14 SK) - 5 pr._x000D_
* vystr - S4 pl.(už.),R1 (n.), podl. pruž. (n.), PVC (n.), p.p. (n.)_x000D_
_x000D_
ZV24 - 3 pr._x000D_
KV17 (do 14ASK) - 7 pr._x000D_
KV17 (do 16SK) - 7 pr._x000D_
* vystr - S4 kl.(už.),R1 (n.), podl. pruž. (n.), PVC (n.), p.p. (n.)_x000D_
_x000D_
KV22 - dl. pr. - 20 úl. pl._x000D_
KV24 - dl. pr. - 20 úl. pl._x000D_
* vystr - S4 pl.(už.),R1 (n.), podl. pruž. (n.), PVC (n.), p.p. (n.)</t>
  </si>
  <si>
    <t>16</t>
  </si>
  <si>
    <t>1642982442</t>
  </si>
  <si>
    <t xml:space="preserve">Poznámka k položce:_x000D_
KV24 (do 14SK) - 6 pr._x000D_
sp 22/24 - 6 pr._x000D_
sp 17/321 - 12 pr._x000D_
KV17 (do 14ASK) - 7 pr._x000D_
KV17 (do 16SK) - 7 pr._x000D_
KV16 (sp 13/16) - 1 pr._x000D_
KV16 (do 12ASK) - 7 pr._x000D_
DKS 321 (do 14 SK) - 5 pr._x000D_
</t>
  </si>
  <si>
    <t>5906115010</t>
  </si>
  <si>
    <t>Odsunutí pražce pro umožnění provedení svaru</t>
  </si>
  <si>
    <t>1579977315</t>
  </si>
  <si>
    <t>Odsunutí pražce pro umožnění provedení svaru. Poznámka: 1. V cenách jsou započteny náklady na odstranění kameniva, odsunutí pražce, jeho vrácení do původní polohy a dohození kameniva.</t>
  </si>
  <si>
    <t xml:space="preserve">Poznámka k položce:_x000D_
úprava rozdělení pražců_x000D_
(sp 13/16) - 5 pr._x000D_
</t>
  </si>
  <si>
    <t>5911655040</t>
  </si>
  <si>
    <t>Demontáž jednoduché výhybky na úložišti dřevěné pražce soustavy S49</t>
  </si>
  <si>
    <t>-913839930</t>
  </si>
  <si>
    <t>Demontáž jednoduché výhybky na úložišti dřevěné pražce soustavy S49. Poznámka: 1. V cenách jsou započteny náklady na demontáž do součástí, manipulaci, naložení na dopravní prostředek a uložení vyzískaného materiálu na úložišti.</t>
  </si>
  <si>
    <t>Poznámka k položce:_x000D_
VČ17 - JS49 1:9-190 L _x000D_
Rozvinutá délka výhybky=m</t>
  </si>
  <si>
    <t>5911671040</t>
  </si>
  <si>
    <t>Příplatek za demontáž v ose koleje výhybky jednoduché pražce dřevěné soustavy S49</t>
  </si>
  <si>
    <t>169845908</t>
  </si>
  <si>
    <t>Příplatek za demontáž v ose koleje výhybky jednoduché pražce dřevěné soustavy S49. Poznámka: 1. V cenách jsou započteny náklady za obtížnost demontáže v ose koleje.</t>
  </si>
  <si>
    <t>5911641040</t>
  </si>
  <si>
    <t>Montáž jednoduché výhybky v ose koleje dřevěné pražce soustavy S49</t>
  </si>
  <si>
    <t>1303647113</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</si>
  <si>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</si>
  <si>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 xml:space="preserve">Poznámka k položce:_x000D_
VČ17 - JS49 1:9-190 L </t>
  </si>
  <si>
    <t>5911655050</t>
  </si>
  <si>
    <t>Demontáž jednoduché výhybky na úložišti dřevěné pražce soustavy T</t>
  </si>
  <si>
    <t>1032585229</t>
  </si>
  <si>
    <t>Demontáž jednoduché výhybky na úložišti dřevěné pražce soustavy T. Poznámka: 1. V cenách jsou započteny náklady na demontáž do součástí, manipulaci, naložení na dopravní prostředek a uložení vyzískaného materiálu na úložišti.</t>
  </si>
  <si>
    <t>Poznámka k položce:_x000D_
VČ22 - JT6° = 48,20 m (rdv)_x000D_
VČ22 - JT6° = 48,20 m (rdv)_x000D_
Rozvinutá délka výhybky=m</t>
  </si>
  <si>
    <t>5911671050</t>
  </si>
  <si>
    <t>Příplatek za demontáž v ose koleje výhybky jednoduché pražce dřevěné soustavy T</t>
  </si>
  <si>
    <t>690069200</t>
  </si>
  <si>
    <t>Příplatek za demontáž v ose koleje výhybky jednoduché pražce dřevěné soustavy T. Poznámka: 1. V cenách jsou započteny náklady za obtížnost demontáže v ose koleje.</t>
  </si>
  <si>
    <t>5905055020</t>
  </si>
  <si>
    <t>Odstranění stávajícího kolejového lože odtěžením ve výhybce</t>
  </si>
  <si>
    <t>-692413434</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</si>
  <si>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</si>
  <si>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"VČ16 + dl. pr." 60,540*3,1*0,3 - 7,811 "pražce"</t>
  </si>
  <si>
    <t>"VČ17+ dl. pr." 49,750*3,1*0,3 - 6,618 "pražce"</t>
  </si>
  <si>
    <t>"VČ20" 31,830*3,1*0,3 - 4,179 "pražce"</t>
  </si>
  <si>
    <t>"SDKS 321" 21,440*7,1*0,3 - 8,517 "pražce"</t>
  </si>
  <si>
    <t>"VČ22 + dl. pr." 54,850*3,1*0,3 - 7,863 "pražce"</t>
  </si>
  <si>
    <t>"VČ24 + dl. pr." 54,850*3,1*0,3 - 7,863 "pražce"</t>
  </si>
  <si>
    <t>"KV16 (sp13/16)" 5,0*3,2*0,3 - 0,707 "pražce"</t>
  </si>
  <si>
    <t>"(sp17/321)" 8,5*3,2*0,3 - 1,212 "pražce"</t>
  </si>
  <si>
    <t>"(sp22/24)" 4,0*3,2*0,3 - 0,606 "pražce"</t>
  </si>
  <si>
    <t>"ZV24" 2,0*3,2*0,3 - 0,303 "pražce"</t>
  </si>
  <si>
    <t>1100913120</t>
  </si>
  <si>
    <t>252,902*1,6</t>
  </si>
  <si>
    <t>25867704</t>
  </si>
  <si>
    <t>5905105040</t>
  </si>
  <si>
    <t>Doplnění KL kamenivem souvisle strojně ve výhybce</t>
  </si>
  <si>
    <t>1056278158</t>
  </si>
  <si>
    <t>Doplnění KL kamenivem souvisle strojně ve výhybce. Poznámka: 1. V cenách jsou započteny náklady na doplnění kameniva ojediněle ručně vidlemi a/nebo souvisle strojně z výsypných vozů případně nakladačem.2. V cenách nejsou obsaženy náklady na dodávku kameniva.</t>
  </si>
  <si>
    <t>49</t>
  </si>
  <si>
    <t>5999015010</t>
  </si>
  <si>
    <t>Vložení konstrukcí nebo dílů hmotnosti do 10 t</t>
  </si>
  <si>
    <t>-1548046597</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</si>
  <si>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</si>
  <si>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položce:_x000D_
VČ22 - JS49 1:9-300 P =  16,913 t_x000D_
VČ24 - JS49 1:9-300 P =  16,913 t</t>
  </si>
  <si>
    <t>5911060030</t>
  </si>
  <si>
    <t>Výměna výhybkové kolejnice přímé tv. S49</t>
  </si>
  <si>
    <t>1935683472</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</si>
  <si>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</si>
  <si>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VČ20+DKS321 - 32,300 m_x000D_
VČ20 - 10,500 m_x000D_
VČ17 - 26,046 m_x000D_
VČ22 - 24,600 m_x000D_
VČ24 - 24,600 m_x000D_
Metr kolejnice=metr</t>
  </si>
  <si>
    <t>5911060130</t>
  </si>
  <si>
    <t>Výměna výhybkové kolejnice ohnuté tv. S49</t>
  </si>
  <si>
    <t>382983915</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</si>
  <si>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</si>
  <si>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VČ20 - 11,000 m_x000D_
VČ20 - 10,500 m_x000D_
VČ17 - 25,945 m_x000D_
VČ22 - 24,600 m_x000D_
VČ24 - 24,600 m_x000D_
Metr kolejnice=metr</t>
  </si>
  <si>
    <t>5911121030</t>
  </si>
  <si>
    <t>Výměna kolejnice u přídržnice typ Kn60 přímá soustavy S49</t>
  </si>
  <si>
    <t>-1145640778</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</si>
  <si>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</si>
  <si>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VČ16ab - 20,632 m_x000D_
DKS321 - 22,500 m_x000D_
Délka kolejnice=m;
Metr přídržnice=m
</t>
  </si>
  <si>
    <t>52</t>
  </si>
  <si>
    <t>5907015110</t>
  </si>
  <si>
    <t>Ojedinělá výměna kolejnic současně s výměnou pražců tv. S49 rozdělení "c"</t>
  </si>
  <si>
    <t>-415953218</t>
  </si>
  <si>
    <t>Ojedinělá výměna kolejnic současně s výměnou pražců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</si>
  <si>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sp 22/24 - 10,4 m x 2_x000D_
Metr kolejnice=m</t>
  </si>
  <si>
    <t>5910070010</t>
  </si>
  <si>
    <t>Základní broušení výhybky optimalizace příčného profilu</t>
  </si>
  <si>
    <t>137558215</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</si>
  <si>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</si>
  <si>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Poznámka k položce:_x000D_
středovky nově vložených výhybek</t>
  </si>
  <si>
    <t>5910075020</t>
  </si>
  <si>
    <t>Opravné broušení jazyka šíře plochy do 30 mm hloubky přes 2 mm</t>
  </si>
  <si>
    <t>1485991196</t>
  </si>
  <si>
    <t>Opravné broušení jazyka šíře plochy do 30 mm hloubky přes 2 mm. Poznámka: 1. V cenách jsou započteny náklady na odstranění převalků a povrchových vad, optimalizace příčného profilu a geometrie dílů výhybky.</t>
  </si>
  <si>
    <t>Poznámka k položce:_x000D_
VČ16ab - 68,352 m_x000D_
VČ20 - 20,226 m_x000D_
VČ17 - 20,226 m_x000D_
VČ22 - 24,050 m_x000D_
VČ24 - 24,050 m_x000D_
_x000D_
Metr jazyka=m</t>
  </si>
  <si>
    <t>5910075120</t>
  </si>
  <si>
    <t>Opravné broušení opornice šíře plochy do 30 mm hloubky přes 2 mm</t>
  </si>
  <si>
    <t>941574804</t>
  </si>
  <si>
    <t>Opravné broušení opornice šíře plochy do 30 mm hloubky přes 2 mm. Poznámka: 1. V cenách jsou započteny náklady na odstranění převalků a povrchových vad, optimalizace příčného profilu a geometrie dílů výhybky.</t>
  </si>
  <si>
    <t>Poznámka k položce:_x000D_
VČ16ab - 79,352 m_x000D_
VČ20 - 22,732 m_x000D_
VČ17 - 22,732 m_x000D_
VČ22 - 24,846 m_x000D_
VČ24 - 25,346 m_x000D_
Metr opornice=m</t>
  </si>
  <si>
    <t>5910095020</t>
  </si>
  <si>
    <t>Navaření srdcovky dvojité montované opotřebení přes 10 do 20 mm</t>
  </si>
  <si>
    <t>-227655478</t>
  </si>
  <si>
    <t>Navaření srdcovky dvojité montované opotřebení přes 10 do 20 mm. Poznámka: 1. V cenách jsou obsaženy náklady na uvolnění upevňovadel, vyrovnání srdcovky, navaření u opotřebení více než 20 mm s mezivrtvou, dotažení upevňovadel a kontrola měřidlem. 2. V cenách nejsou obsaženy náklady na podbití srdcovky a nedestruktivní kontrolu.</t>
  </si>
  <si>
    <t>Poznámka k položce:_x000D_
VČ16ab - 2 ks_x000D_
DKS321 - 2 ks</t>
  </si>
  <si>
    <t>51</t>
  </si>
  <si>
    <t>5910090060</t>
  </si>
  <si>
    <t>Navaření srdcovky jednoduché montované z kolejnic úhel odbočení 5°-7,9° (1:7,5 až 1:9) hloubky přes 10 do 20 mm</t>
  </si>
  <si>
    <t>-1294907175</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</si>
  <si>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t>
  </si>
  <si>
    <t>Poznámka k položce:_x000D_
DKS 321 - 4 ks_x000D_
VČ17 - 1 ks_x000D_
VČ22 - 1 ks_x000D_
VČ24 - 1 ks_x000D_
Srdcovka=kus</t>
  </si>
  <si>
    <t>5910110020</t>
  </si>
  <si>
    <t>Navaření přídržnice Kn 60 opotřebení přes 10 do 15 mm</t>
  </si>
  <si>
    <t>62401222</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</si>
  <si>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</si>
  <si>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Poznámka k položce:_x000D_
SDKS 321 - 2,5 x 2</t>
  </si>
  <si>
    <t>5911297030</t>
  </si>
  <si>
    <t>Výměna stoličky přídržnice Kn60 srdcovky jednoduché pražce dřevěné soustavy S49</t>
  </si>
  <si>
    <t>149742188</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</si>
  <si>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</si>
  <si>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Poznámka k položce:_x000D_
SDKS 321 - 2 ks_x000D_
na stáv. VČ29 (VČ17 n.) - 1 ks_x000D_
* dodá TO_x000D_
Stolička=kus</t>
  </si>
  <si>
    <t>5911211030</t>
  </si>
  <si>
    <t>Výměna přídržnice srdcovky dvojité typ Kn60 soustavy S49</t>
  </si>
  <si>
    <t>-399207484</t>
  </si>
  <si>
    <t>Výměna přídržnice srdcovky dvojité typ Kn60 soustavy S49. Poznámka: 1. V cenách jsou započteny náklady na demontáž upevňovadel, výměnu a montáž přídržnice, vymezení šířky žlábku a ošetření součástí mazivem. 2. V cenách nejsou obsaženy náklady na dodávku materiálu.</t>
  </si>
  <si>
    <t>Poznámka k položce:_x000D_
VČ16 - 2,2 m x 2_x000D_
* dodá TO _x000D_
Metr přídržnice=m</t>
  </si>
  <si>
    <t>62</t>
  </si>
  <si>
    <t>5911117030</t>
  </si>
  <si>
    <t>Výměna přídržnice srdcovky jednoduché typ Kn60 přímé soustavy S49</t>
  </si>
  <si>
    <t>1805021128</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</si>
  <si>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</si>
  <si>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 xml:space="preserve">Poznámka k položce:_x000D_
DKS321 - 8 ks_x000D_
VČ17 - 1 ks_x000D_
* dodávku zajistí TO K. Vary_x000D_
Délka přídržnice=m;
Metr přídržnice=m
</t>
  </si>
  <si>
    <t>5908050010</t>
  </si>
  <si>
    <t>Výměna upevnění podkladnicového komplety a pryžová podložka</t>
  </si>
  <si>
    <t>úl.pl.</t>
  </si>
  <si>
    <t>-7136234</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</si>
  <si>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</si>
  <si>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 xml:space="preserve">Poznámka k položce:_x000D_
VČ16 - 44 ks_x000D_
VČ17 - 96 ks_x000D_
VČ20 - 78 ks_x000D_
VČ22 - 24 ks_x000D_
VČ24 - 24 ks_x000D_
SDKS 321 - 108 ks_x000D_
</t>
  </si>
  <si>
    <t>42</t>
  </si>
  <si>
    <t>5906055020</t>
  </si>
  <si>
    <t>Příplatek za současnou výměnu pražce s podkladnicovým upevněním a kompletů a pryžových podložek</t>
  </si>
  <si>
    <t>-1721366204</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</si>
  <si>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</si>
  <si>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položce:_x000D_
Pražec=kus</t>
  </si>
  <si>
    <t>48</t>
  </si>
  <si>
    <t>5909042010</t>
  </si>
  <si>
    <t>Přesná úprava GPK výhybky směrové a výškové uspořádání pražce dřevěné nebo ocelové</t>
  </si>
  <si>
    <t>2117141748</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</si>
  <si>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</si>
  <si>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Výhybky + výběhy_x000D_
Rozvinutá délka výhybky=m</t>
  </si>
  <si>
    <t>43</t>
  </si>
  <si>
    <t>1816728771</t>
  </si>
  <si>
    <t>44</t>
  </si>
  <si>
    <t>5910025030</t>
  </si>
  <si>
    <t>Svařování kolejnic elektrickým obloukem svar sériový tv. S49</t>
  </si>
  <si>
    <t>405894852</t>
  </si>
  <si>
    <t>Svařování kolejnic elektrickým obloukem svar sériový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</si>
  <si>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45</t>
  </si>
  <si>
    <t>5908005530</t>
  </si>
  <si>
    <t>Oprava kolejnicového styku montáž spojek tv. S49</t>
  </si>
  <si>
    <t>1286855651</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</si>
  <si>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</si>
  <si>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46</t>
  </si>
  <si>
    <t>5910050010</t>
  </si>
  <si>
    <t>Umožnění volné dilatace dílů výhybek demontáž upevňovadel výhybka I. generace</t>
  </si>
  <si>
    <t>1497940656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</si>
  <si>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</si>
  <si>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položce:_x000D_
Rozvinutá délka výhybky=m</t>
  </si>
  <si>
    <t>47</t>
  </si>
  <si>
    <t>5910050110</t>
  </si>
  <si>
    <t>Umožnění volné dilatace dílů výhybek montáž upevňovadel výhybka I. generace</t>
  </si>
  <si>
    <t>12903425</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</si>
  <si>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</si>
  <si>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53</t>
  </si>
  <si>
    <t>5910131030</t>
  </si>
  <si>
    <t>Montáž zádržné opěrky na jazyk i opornici</t>
  </si>
  <si>
    <t>pár</t>
  </si>
  <si>
    <t>-452633488</t>
  </si>
  <si>
    <t>Montáž zádržné opěrky na jazyk i opornici. Poznámka: 1. V cenách jsou započteny náklady na montáž. 2. V cenách nejsou obsaženy náklady na dodávku materiálu a vrtání otvorů.</t>
  </si>
  <si>
    <t>Poznámka k položce:_x000D_
VČ17 - 2 ks_x000D_
VČ20 - 2 ks_x000D_
VČ22 - 2 ks_x000D_
VČ24 - 2 ks</t>
  </si>
  <si>
    <t>50</t>
  </si>
  <si>
    <t>1227929283</t>
  </si>
  <si>
    <t>54</t>
  </si>
  <si>
    <t>5961170060</t>
  </si>
  <si>
    <t>Zádržná opěrka proti putování pro jazyk S49 R190 ohnutý</t>
  </si>
  <si>
    <t>-2097483888</t>
  </si>
  <si>
    <t>55</t>
  </si>
  <si>
    <t>5961170065</t>
  </si>
  <si>
    <t>Zádržná opěrka proti putování pro jazyk S49 R190 přímý</t>
  </si>
  <si>
    <t>328886627</t>
  </si>
  <si>
    <t>56</t>
  </si>
  <si>
    <t>5961170070</t>
  </si>
  <si>
    <t>Zádržná opěrka proti putování pro jazyk S49 R300 ohnutý</t>
  </si>
  <si>
    <t>-195123939</t>
  </si>
  <si>
    <t>57</t>
  </si>
  <si>
    <t>5961170075</t>
  </si>
  <si>
    <t>Zádržná opěrka proti putování pro jazyk S49 R300 přímý</t>
  </si>
  <si>
    <t>671497668</t>
  </si>
  <si>
    <t>58</t>
  </si>
  <si>
    <t>5961170157</t>
  </si>
  <si>
    <t>Zádržná opěrka proti putování pro opornici S49 R190 ohnutou</t>
  </si>
  <si>
    <t>2034362500</t>
  </si>
  <si>
    <t>59</t>
  </si>
  <si>
    <t>5961170158</t>
  </si>
  <si>
    <t>Zádržná opěrka proti putování pro opornici S49 R190 přímou</t>
  </si>
  <si>
    <t>686462082</t>
  </si>
  <si>
    <t>60</t>
  </si>
  <si>
    <t>5961170160</t>
  </si>
  <si>
    <t>Zádržná opěrka proti putování pro opornici S49 R300 ohnutou</t>
  </si>
  <si>
    <t>445139061</t>
  </si>
  <si>
    <t>61</t>
  </si>
  <si>
    <t>5961170165</t>
  </si>
  <si>
    <t>Zádržná opěrka proti putování pro opornici S49 R300 přímou</t>
  </si>
  <si>
    <t>201434125</t>
  </si>
  <si>
    <t>A.3 - Materiál zajištěný objednatelem - NEOCEŇOVAT</t>
  </si>
  <si>
    <t>5957104025</t>
  </si>
  <si>
    <t>Kolejnicové pásy třídy R260 tv. 49 E1 délky 75 metrů</t>
  </si>
  <si>
    <t>443338198</t>
  </si>
  <si>
    <t>1060494092</t>
  </si>
  <si>
    <t>5958264000</t>
  </si>
  <si>
    <t>Podkladnice žebrová užitá tv. S4</t>
  </si>
  <si>
    <t>-217618660</t>
  </si>
  <si>
    <t>5958264010</t>
  </si>
  <si>
    <t>Podkladnice žebrová užitá tv. S4pl</t>
  </si>
  <si>
    <t>2024881761</t>
  </si>
  <si>
    <t>5958134075</t>
  </si>
  <si>
    <t>Součásti upevňovací vrtule R1(145)</t>
  </si>
  <si>
    <t>95929728</t>
  </si>
  <si>
    <t>5958134080</t>
  </si>
  <si>
    <t>Součásti upevňovací vrtule R2 (160)</t>
  </si>
  <si>
    <t>-1695728432</t>
  </si>
  <si>
    <t>5958134040</t>
  </si>
  <si>
    <t>Součásti upevňovací kroužek pružný dvojitý Fe 6</t>
  </si>
  <si>
    <t>-1884062674</t>
  </si>
  <si>
    <t>5958158005</t>
  </si>
  <si>
    <t>Podložka pryžová pod patu kolejnice S49  183/126/6</t>
  </si>
  <si>
    <t>-460147050</t>
  </si>
  <si>
    <t>5958158070</t>
  </si>
  <si>
    <t>Podložka polyetylenová pod podkladnici 380/160/2 (S4, R4)</t>
  </si>
  <si>
    <t>658676113</t>
  </si>
  <si>
    <t>5956140040</t>
  </si>
  <si>
    <t>Pražec betonový příčný vystrojený včetně kompletů tv. B03 (S)</t>
  </si>
  <si>
    <t>706210841</t>
  </si>
  <si>
    <t>5957201010</t>
  </si>
  <si>
    <t>Kolejnice užité tv. S49</t>
  </si>
  <si>
    <t>147397792</t>
  </si>
  <si>
    <t>5956213065</t>
  </si>
  <si>
    <t>Pražec betonový příčný vystrojený  užitý tv. SB 8 P</t>
  </si>
  <si>
    <t>-1221469537</t>
  </si>
  <si>
    <t>5958128010</t>
  </si>
  <si>
    <t>Komplety ŽS 4 (šroub RS 1, matice M 24, podložka Fe6, svěrka ŽS4)</t>
  </si>
  <si>
    <t>-1773133362</t>
  </si>
  <si>
    <t>5958173000</t>
  </si>
  <si>
    <t>Polyetylenové pásy v kotoučích</t>
  </si>
  <si>
    <t>919422544</t>
  </si>
  <si>
    <t>5956122020</t>
  </si>
  <si>
    <t>Pražec dřevěný výhybkový dub skupina 4 2600x260x150</t>
  </si>
  <si>
    <t>1604621372</t>
  </si>
  <si>
    <t>5956122025</t>
  </si>
  <si>
    <t>Pražec dřevěný výhybkový dub skupina 4 2700x260x150</t>
  </si>
  <si>
    <t>-1658440468</t>
  </si>
  <si>
    <t>5956122030</t>
  </si>
  <si>
    <t>Pražec dřevěný výhybkový dub skupina 4 2800x260x150</t>
  </si>
  <si>
    <t>-506292972</t>
  </si>
  <si>
    <t>5956122035</t>
  </si>
  <si>
    <t>Pražec dřevěný výhybkový dub skupina 4 2900x260x150</t>
  </si>
  <si>
    <t>-513405607</t>
  </si>
  <si>
    <t>5956122040</t>
  </si>
  <si>
    <t>Pražec dřevěný výhybkový dub skupina 4 3000x260x150</t>
  </si>
  <si>
    <t>-1483838655</t>
  </si>
  <si>
    <t>5956122045</t>
  </si>
  <si>
    <t>Pražec dřevěný výhybkový dub skupina 4 3100x260x150</t>
  </si>
  <si>
    <t>86961258</t>
  </si>
  <si>
    <t>5956122050</t>
  </si>
  <si>
    <t>Pražec dřevěný výhybkový dub skupina 4 3200x260x150</t>
  </si>
  <si>
    <t>814788614</t>
  </si>
  <si>
    <t>5956122055</t>
  </si>
  <si>
    <t>Pražec dřevěný výhybkový dub skupina 4 3300x260x150</t>
  </si>
  <si>
    <t>-2122240379</t>
  </si>
  <si>
    <t>5956122060</t>
  </si>
  <si>
    <t>Pražec dřevěný výhybkový dub skupina 4 3400x260x150</t>
  </si>
  <si>
    <t>-538550658</t>
  </si>
  <si>
    <t>5956122065</t>
  </si>
  <si>
    <t>Pražec dřevěný výhybkový dub skupina 4 3500x260x150</t>
  </si>
  <si>
    <t>526380170</t>
  </si>
  <si>
    <t>5956122070</t>
  </si>
  <si>
    <t>Pražec dřevěný výhybkový dub skupina 4 3600x260x150</t>
  </si>
  <si>
    <t>-48694680</t>
  </si>
  <si>
    <t>5956122075</t>
  </si>
  <si>
    <t>Pražec dřevěný výhybkový dub skupina 4 3700x260x150</t>
  </si>
  <si>
    <t>1176296851</t>
  </si>
  <si>
    <t>5956122080</t>
  </si>
  <si>
    <t>Pražec dřevěný výhybkový dub skupina 4 3800x260x150</t>
  </si>
  <si>
    <t>-2123415192</t>
  </si>
  <si>
    <t>5956122085</t>
  </si>
  <si>
    <t>Pražec dřevěný výhybkový dub skupina 4 3900x260x150</t>
  </si>
  <si>
    <t>363351550</t>
  </si>
  <si>
    <t>5956122090</t>
  </si>
  <si>
    <t>Pražec dřevěný výhybkový dub skupina 4 4000x260x150</t>
  </si>
  <si>
    <t>1906492126</t>
  </si>
  <si>
    <t>5956122095</t>
  </si>
  <si>
    <t>Pražec dřevěný výhybkový dub skupina 4 4100x260x150</t>
  </si>
  <si>
    <t>882730087</t>
  </si>
  <si>
    <t>5956122100</t>
  </si>
  <si>
    <t>Pražec dřevěný výhybkový dub skupina 4 4200x260x150</t>
  </si>
  <si>
    <t>-1224919651</t>
  </si>
  <si>
    <t>5956122105</t>
  </si>
  <si>
    <t>Pražec dřevěný výhybkový dub skupina 4 4300x260x150</t>
  </si>
  <si>
    <t>-928297159</t>
  </si>
  <si>
    <t>5956122110</t>
  </si>
  <si>
    <t>Pražec dřevěný výhybkový dub skupina 4 4400x260x150</t>
  </si>
  <si>
    <t>622600840</t>
  </si>
  <si>
    <t>5956122115</t>
  </si>
  <si>
    <t>Pražec dřevěný výhybkový dub skupina 4 4500x260x150</t>
  </si>
  <si>
    <t>1074906964</t>
  </si>
  <si>
    <t>5956122120</t>
  </si>
  <si>
    <t>Pražec dřevěný výhybkový dub skupina 4 4600x260x150</t>
  </si>
  <si>
    <t>26274340</t>
  </si>
  <si>
    <t>5961240050</t>
  </si>
  <si>
    <t>Výhybka jednoduchá užitá kompletní ocelové součásti JS49 1: 9-300 pravá</t>
  </si>
  <si>
    <t>761026024</t>
  </si>
  <si>
    <t>Poznámka k položce:_x000D_
VČ 33(st.)</t>
  </si>
  <si>
    <t>2077964353</t>
  </si>
  <si>
    <t>Poznámka k položce:_x000D_
VČ 34(st.)</t>
  </si>
  <si>
    <t>5961240035</t>
  </si>
  <si>
    <t>Výhybka jednoduchá užitá kompletní ocelové součásti JS49 1: 9-190 levá</t>
  </si>
  <si>
    <t>-694553209</t>
  </si>
  <si>
    <t>Poznámka k položce:_x000D_
VČ 29(st.)</t>
  </si>
  <si>
    <t>A.4 - Přejezd a přechody (Sborník SŽDC 2019)</t>
  </si>
  <si>
    <t>5913140020</t>
  </si>
  <si>
    <t>Demontáž přejezdové konstrukce se silničními panely vnitřní část</t>
  </si>
  <si>
    <t>300374383</t>
  </si>
  <si>
    <t>Demontáž přejezdové konstrukce se silničními panely vnitřní část. Poznámka: 1. V cenách jsou započteny náklady na demontáž a naložení na dopravní prostředek.</t>
  </si>
  <si>
    <t>Poznámka k položce:_x000D_
v 12A SK</t>
  </si>
  <si>
    <t>5913145020</t>
  </si>
  <si>
    <t>Montáž přejezdové konstrukce se silničními panely vnitřní část</t>
  </si>
  <si>
    <t>-1466615428</t>
  </si>
  <si>
    <t>Montáž přejezdové konstrukce se silničními panely vnitřní část. Poznámka: 1. V cenách jsou započteny náklady na montáž konstrukce. 2. V cenách nejsou obsaženy náklady na dodávku materiálu.</t>
  </si>
  <si>
    <t>5913200120</t>
  </si>
  <si>
    <t>Demontáž dřevěné konstrukce přechodu část vnitřní</t>
  </si>
  <si>
    <t>1596033428</t>
  </si>
  <si>
    <t>Demontáž dřevěné konstrukce přechodu část vnitřní. Poznámka: 1. V cenách jsou započteny náklady na demontáž a naložení na dopravní prostředek.</t>
  </si>
  <si>
    <t>Poznámka k položce:_x000D_
ve 12A SK</t>
  </si>
  <si>
    <t>"12A SK" 2,6*1,3</t>
  </si>
  <si>
    <t>5915010040</t>
  </si>
  <si>
    <t>Těžení zeminy nebo horniny železničního spodku IV. třídy</t>
  </si>
  <si>
    <t>-1653639376</t>
  </si>
  <si>
    <t>Těžení zeminy nebo horniny železničního spodku IV. třídy. Poznámka: 1. V cenách jsou započteny náklady na těžení a uložení výzisku na terén nebo naložení na dopravní prostředek a uložení na úložišti.</t>
  </si>
  <si>
    <t>odstranění provozního přejezdu (zpevněná konstrukce)</t>
  </si>
  <si>
    <t>9,0*8,0*0,2</t>
  </si>
  <si>
    <t>-1888587295</t>
  </si>
  <si>
    <t>14,4*1,8</t>
  </si>
  <si>
    <t>5913280215</t>
  </si>
  <si>
    <t>Demontáž dílů komunikace obrubníku uložení v podsypu</t>
  </si>
  <si>
    <t>1514110792</t>
  </si>
  <si>
    <t>Demontáž dílů komunikace obrubníku uložení v podsypu. Poznámka: 1. V cenách jsou započteny náklady na odstranění dlažby nebo obrubníku a naložení na dopravní prostředek.</t>
  </si>
  <si>
    <t>5913220020</t>
  </si>
  <si>
    <t>Montáž kolejnicových dílů přejezdu ochranná kolejnice</t>
  </si>
  <si>
    <t>-889632003</t>
  </si>
  <si>
    <t>Montáž kolejnicových dílů přejezdu ochranná kolejnice. Poznámka: 1. V cenách jsou započteny náklady na montáž a manipulaci. 2. V cenách nejsou obsaženy náklady na dodávku materiálu.</t>
  </si>
  <si>
    <t>Poznámka k položce:_x000D_
→ kolejnice = výzisk ze stavby</t>
  </si>
  <si>
    <t>5913250020</t>
  </si>
  <si>
    <t>Zřízení konstrukce vozovky asfaltobetonové dle vzorového listu Ž těžké - podkladní, ložní a obrusná vrstva tloušťky do 25 cm</t>
  </si>
  <si>
    <t>793238346</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</si>
  <si>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</si>
  <si>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položce:_x000D_
náběhové klíny - zřízeny z asfaltobetonu</t>
  </si>
  <si>
    <t>"vlevo - 14ASK" 6,0*0,7</t>
  </si>
  <si>
    <t>"střed - 14ASK" 6,0*1,3</t>
  </si>
  <si>
    <t>"mezi 14ASK/16SK" 6,0*6,2</t>
  </si>
  <si>
    <t>"střed 16SK" 6,0*1,3</t>
  </si>
  <si>
    <t>"vpravo 16SK" 6,0*0,7</t>
  </si>
  <si>
    <t>5963146000</t>
  </si>
  <si>
    <t>Asfaltový beton ACO 11S 50/70 střednězrnný-obrusná vrstva</t>
  </si>
  <si>
    <t>1852155858</t>
  </si>
  <si>
    <t>5963146010</t>
  </si>
  <si>
    <t>Asfaltový beton ACL 16S 50/70 hrubozrnný-ložní vrstva</t>
  </si>
  <si>
    <t>1068828427</t>
  </si>
  <si>
    <t>5963146025</t>
  </si>
  <si>
    <t>Asfaltový beton ACP 22S 50/70 hrubozrnný podkladní vrstva</t>
  </si>
  <si>
    <t>804118488</t>
  </si>
  <si>
    <t>5963155005</t>
  </si>
  <si>
    <t>Asfaltová páska těsnící</t>
  </si>
  <si>
    <t>-1358761123</t>
  </si>
  <si>
    <t>A.5 - Práce SSZT a SEE (Sborník SŽDC 2019)</t>
  </si>
  <si>
    <t>7591017030</t>
  </si>
  <si>
    <t>Demontáž elektromotorického přestavníku z výhybky s kontrolou jazyků</t>
  </si>
  <si>
    <t>2054247575</t>
  </si>
  <si>
    <t>7591015062</t>
  </si>
  <si>
    <t>Připojení elektromotorického přestavníku na výhybku s kontrolou jazyků</t>
  </si>
  <si>
    <t>567227911</t>
  </si>
  <si>
    <t>Připojení elektromotorického přestavníku na výhybku s kontrolou jazyků - připojení a seřízení přestavníkové spojnice, montáž a seřízení kontrolního ústrojí</t>
  </si>
  <si>
    <t>7591087030</t>
  </si>
  <si>
    <t>Demontáž upevňovací soupravy kloubové s upevněním na koleji</t>
  </si>
  <si>
    <t>613010169</t>
  </si>
  <si>
    <t>7591085030</t>
  </si>
  <si>
    <t>Montáž upevňovací soupravy kloubové s upevněním na koleji</t>
  </si>
  <si>
    <t>1592850259</t>
  </si>
  <si>
    <t>7591045010</t>
  </si>
  <si>
    <t>Seřízení kontrolních pravítek při nesprávné vůli kontrolních závor při nízké montáži</t>
  </si>
  <si>
    <t>59911238</t>
  </si>
  <si>
    <t>7592005050</t>
  </si>
  <si>
    <t>Montáž počítacího bodu (senzoru) RSR 180</t>
  </si>
  <si>
    <t>-342609293</t>
  </si>
  <si>
    <t>Montáž počítacího bodu (senzoru) RSR 180 - uložení a připevnění na určené místo, seřízení polohy, přezkoušení</t>
  </si>
  <si>
    <t>7592007050</t>
  </si>
  <si>
    <t>Demontáž počítacího bodu (senzoru) RSR 180</t>
  </si>
  <si>
    <t>-1674220305</t>
  </si>
  <si>
    <t>5911531030</t>
  </si>
  <si>
    <t>Seřízení čelisťového závěru výhybky jednoduché bez žlabového pražce soustavy S49</t>
  </si>
  <si>
    <t>1206112512</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</si>
  <si>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</si>
  <si>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A.6 - Přepravy a manipulace (Sborník SŽDC 2019)</t>
  </si>
  <si>
    <t>9902900200</t>
  </si>
  <si>
    <t>Naložení  objemnějšího kusového materiálu, vybouraných hmot</t>
  </si>
  <si>
    <t>1766349016</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</si>
  <si>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</si>
  <si>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VČ22 - 16,913 t_x000D_
VČ24 - 16,913 t_x000D_
VČ17 - 9,450 t</t>
  </si>
  <si>
    <t>9902200100</t>
  </si>
  <si>
    <t>Doprava dodávek zhotovitele, dodávek objednatele nebo výzisku mechanizací přes 3,5 t objemnějšího kusového materiálu do 10 km</t>
  </si>
  <si>
    <t>-671272434</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</si>
  <si>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</si>
  <si>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VČ22 - 16,913 t_x000D_
VČ24 - 16,913 t_x000D_
VČ17 - 9,450 t_x000D_
Měrnou jednotkou je t přepravovaného materiálu.</t>
  </si>
  <si>
    <t>5999005030</t>
  </si>
  <si>
    <t>Třídění kolejnic</t>
  </si>
  <si>
    <t>-691160504</t>
  </si>
  <si>
    <t>Třídění kolejnic. Poznámka: 1. V cenách jsou započteny náklady na manipulaci, vytřídění a uložení materiálu na úložiště nebo do skladu.</t>
  </si>
  <si>
    <t>Poznámka k položce:_x000D_
složení dodaných kolejnic - vagon (48 ks) = 177,768 t</t>
  </si>
  <si>
    <t>-947290880</t>
  </si>
  <si>
    <t>Poznámka k položce:_x000D_
složení dodaných pražců = 1515 ks x 0,252 t = 381,780 t</t>
  </si>
  <si>
    <t>9902100100</t>
  </si>
  <si>
    <t>Doprava dodávek zhotovitele, dodávek objednatele nebo výzisku mechanizací přes 3,5 t sypanin  do 10 km</t>
  </si>
  <si>
    <t>1793481182</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</si>
  <si>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</si>
  <si>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Skládka:_x000D_
A.1 - 2426,532 t_x000D_
A.2 - 405,043 t_x000D_
Dodávka asfaltu:_x000D_
A.4 - 30,846 t_x000D_
Měrnou jednotkou je t přepravovaného materiálu.</t>
  </si>
  <si>
    <t>9902100200</t>
  </si>
  <si>
    <t>Doprava dodávek zhotovitele, dodávek objednatele nebo výzisku mechanizací přes 3,5 t sypanin  do 20 km</t>
  </si>
  <si>
    <t>-1825656476</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</si>
  <si>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</si>
  <si>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Dodávka kameniva:_x000D_
A.1 - 2628,288 t_x000D_
A.2 - 429,933 t_x000D_
_x000D_
Měrnou jednotkou je t přepravovaného materiálu.</t>
  </si>
  <si>
    <t>9903200200</t>
  </si>
  <si>
    <t>Přeprava mechanizace na místo prováděných prací o hmotnosti přes 12 t do 200 km</t>
  </si>
  <si>
    <t>-1726547216</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</si>
  <si>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</si>
  <si>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Poznámka k položce:_x000D_
MHS, ASP x 2, ASPv, PUŠL x 2</t>
  </si>
  <si>
    <t>A.7 - Oprava boční rampy (URS Praha 2019)</t>
  </si>
  <si>
    <t>119003131</t>
  </si>
  <si>
    <t>Výstražná páska pro zabezpečení výkopu zřízení</t>
  </si>
  <si>
    <t>CS ÚRS 2019 01</t>
  </si>
  <si>
    <t>2134976830</t>
  </si>
  <si>
    <t>Pomocné konstrukce při zabezpečení výkopu svislé výstražná páska zřízení</t>
  </si>
  <si>
    <t>122202501</t>
  </si>
  <si>
    <t>Odkopávky a prokopávky nezapažené pro spodní stavbu železnic do 100 m3 v hornině tř. 3</t>
  </si>
  <si>
    <t>2094518552</t>
  </si>
  <si>
    <t>Odkopávky a prokopávky nezapažené pro spodní stavbu železnic strojně s přemístěním výkopku v příčných profilech do 15 m nebo s naložením na dopravní prostředek v hornině tř. 3 do 100 m3</t>
  </si>
  <si>
    <t>122202508</t>
  </si>
  <si>
    <t>Příplatek k odkopávkám pro spodní stavbu železnic v hornině tř. 3 za ztížení při rekonstrukci</t>
  </si>
  <si>
    <t>-1179446079</t>
  </si>
  <si>
    <t>Odkopávky a prokopávky nezapažené pro spodní stavbu železnic strojně s přemístěním výkopku v příčných profilech do 15 m nebo s naložením na dopravní prostředek v hornině tř. 3 Příplatek k cenám za ztížení při rekonstrukcích</t>
  </si>
  <si>
    <t>122202509</t>
  </si>
  <si>
    <t>Příplatek k odkopávkám pro spodní stavbu železnic v hornině tř. 3 za lepivost</t>
  </si>
  <si>
    <t>-742742315</t>
  </si>
  <si>
    <t>Odkopávky a prokopávky nezapažené pro spodní stavbu železnic strojně s přemístěním výkopku v příčných profilech do 15 m nebo s naložením na dopravní prostředek v hornině tř. 3 Příplatek k cenám za lepivost horniny tř. 3</t>
  </si>
  <si>
    <t>132202521</t>
  </si>
  <si>
    <t>Hloubení rýh š do 2000 mm vedle kolejí strojně v hornině tř. 3</t>
  </si>
  <si>
    <t>-79769976</t>
  </si>
  <si>
    <t>Hloubení rýh vedle kolejí šířky přes 600 do 2 000 mm strojně zapažených i nezapažených, pro jakýkoliv objem výkopu v hornině tř. 3</t>
  </si>
  <si>
    <t>132202529</t>
  </si>
  <si>
    <t>Příplatek za lepivost u hloubení rýh š do 2000 mm vedle kolejí strojně v hornině tř. 3</t>
  </si>
  <si>
    <t>-1913424564</t>
  </si>
  <si>
    <t>Hloubení rýh vedle kolejí šířky přes 600 do 2 000 mm strojně zapažených i nezapažených, pro jakýkoliv objem výkopu Příplatek k ceně za lepivost hornin tř. 3</t>
  </si>
  <si>
    <t>162201101</t>
  </si>
  <si>
    <t>Vodorovné přemístění do 20 m výkopku/sypaniny z horniny tř. 1 až 4</t>
  </si>
  <si>
    <t>-1330709785</t>
  </si>
  <si>
    <t>Vodorovné přemístění výkopku nebo sypaniny po suchu  na obvyklém dopravním prostředku, bez naložení výkopku, avšak se složením bez rozhrnutí z horniny tř. 1 až 4 na vzdálenost do 20 m</t>
  </si>
  <si>
    <t>162701105</t>
  </si>
  <si>
    <t>Vodorovné přemístění do 10000 m výkopku/sypaniny z horniny tř. 1 až 4</t>
  </si>
  <si>
    <t>-1708251926</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</si>
  <si>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</si>
  <si>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</si>
  <si>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</si>
  <si>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481699389</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</si>
  <si>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</si>
  <si>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167101101</t>
  </si>
  <si>
    <t>Nakládání výkopku z hornin tř. 1 až 4 do 100 m3</t>
  </si>
  <si>
    <t>-2062524237</t>
  </si>
  <si>
    <t>Nakládání, skládání a překládání neulehlého výkopku nebo sypaniny  nakládání, množství do 100 m3, z hornin tř. 1 až 4</t>
  </si>
  <si>
    <t>171111111</t>
  </si>
  <si>
    <t>Hutnění zeminy pro spodní stavbu železnic tl do 20 cm</t>
  </si>
  <si>
    <t>2029863015</t>
  </si>
  <si>
    <t>Hutnění zeminy pro spodní stavbu železnic tloušťky vrstvy do 20 cm</t>
  </si>
  <si>
    <t>171112121</t>
  </si>
  <si>
    <t>Uložení sypaniny z hornin nesoudržných sypkých do násypů do 3 m3 pro spodní stavbu železnic</t>
  </si>
  <si>
    <t>1683841797</t>
  </si>
  <si>
    <t>Uložení sypaniny do násypů pro spodní stavbu železnic s rozprostřením sypaniny ve vrstvách, s hrubým urovnáním a ručním hutněním objemu do 3 m3, z hornin nesoudržných sypkých</t>
  </si>
  <si>
    <t>171201211</t>
  </si>
  <si>
    <t>Poplatek za uložení stavebního odpadu - zeminy a kameniva na skládce</t>
  </si>
  <si>
    <t>-269350367</t>
  </si>
  <si>
    <t>Poplatek za uložení stavebního odpadu na skládce (skládkovné) zeminy a kameniva zatříděného do Katalogu odpadů pod kódem 170 504</t>
  </si>
  <si>
    <t>174111311</t>
  </si>
  <si>
    <t>Zásyp sypaninou se zhutněním přes 3 m3 pro spodní stavbu železnic</t>
  </si>
  <si>
    <t>-1419580674</t>
  </si>
  <si>
    <t>Zásyp sypaninou pro spodní stavbu železnic objemu přes 3 m3 se zhutněním</t>
  </si>
  <si>
    <t>58344169</t>
  </si>
  <si>
    <t>štěrkodrť frakce 0/32 OTP ČD</t>
  </si>
  <si>
    <t>1552119339</t>
  </si>
  <si>
    <t>58343930</t>
  </si>
  <si>
    <t>kamenivo drcené hrubé frakce 16-32</t>
  </si>
  <si>
    <t>-946853021</t>
  </si>
  <si>
    <t>212752315</t>
  </si>
  <si>
    <t>Trativod z drenážních trubek plastových tuhých DN 300 mm včetně lože otevřený výkop</t>
  </si>
  <si>
    <t>1095143438</t>
  </si>
  <si>
    <t>Trativody z drenážních trubek se zřízením štěrkopískového lože pod trubky a s jejich obsypem v průměrném celkovém množství do 0,15 m3/m v otevřeném výkopu z trubek plastových tuhých SN 8 DN 300</t>
  </si>
  <si>
    <t>271572211</t>
  </si>
  <si>
    <t>Podsyp pod základové konstrukce se zhutněním z netříděného štěrkopísku</t>
  </si>
  <si>
    <t>1624110272</t>
  </si>
  <si>
    <t>Podsyp pod základové konstrukce se zhutněním a urovnáním povrchu ze štěrkopísku netříděného</t>
  </si>
  <si>
    <t>273311127</t>
  </si>
  <si>
    <t>Základové desky z betonu prostého C 25/30</t>
  </si>
  <si>
    <t>2047590076</t>
  </si>
  <si>
    <t>Základové konstrukce z betonu prostého desky ve výkopu nebo na hlavách pilot C 25/30</t>
  </si>
  <si>
    <t>273354111</t>
  </si>
  <si>
    <t>Bednění základových desek - zřízení</t>
  </si>
  <si>
    <t>958684100</t>
  </si>
  <si>
    <t>Bednění základových konstrukcí desek zřízení</t>
  </si>
  <si>
    <t>273354211</t>
  </si>
  <si>
    <t>Bednění základových desek - odstranění</t>
  </si>
  <si>
    <t>147694422</t>
  </si>
  <si>
    <t>Bednění základových konstrukcí desek odstranění bednění</t>
  </si>
  <si>
    <t>275121111</t>
  </si>
  <si>
    <t>Osazení prefabrikovaných základových patek z dílců železobetonových hmotnosti do 5 t</t>
  </si>
  <si>
    <t>884411553</t>
  </si>
  <si>
    <t>Osazení základových prefabrikovaných železobetonových konstrukcí patek hmotnosti jednotlivě do 5 t</t>
  </si>
  <si>
    <t>962021112</t>
  </si>
  <si>
    <t>Bourání mostních zdí a pilířů z kamene</t>
  </si>
  <si>
    <t>1806767375</t>
  </si>
  <si>
    <t>Bourání mostních konstrukcí zdiva a pilířů z kamene nebo cihel</t>
  </si>
  <si>
    <t>ZPS.AZZ9119</t>
  </si>
  <si>
    <t>Nástupištní blok L 130</t>
  </si>
  <si>
    <t>-344361821</t>
  </si>
  <si>
    <t>113151111</t>
  </si>
  <si>
    <t>Rozebrání zpevněných ploch ze silničních dílců</t>
  </si>
  <si>
    <t>479378790</t>
  </si>
  <si>
    <t>Rozebírání zpevněných ploch  s přemístěním na skládku na vzdálenost do 20 m nebo s naložením na dopravní prostředek ze silničních panelů</t>
  </si>
  <si>
    <t>291211111</t>
  </si>
  <si>
    <t>Zřízení plochy ze silničních panelů do lože tl 50 mm z kameniva</t>
  </si>
  <si>
    <t>-662792062</t>
  </si>
  <si>
    <t>Zřízení zpevněné plochy ze silničních panelů  osazených do lože tl. 50 mm z kameniva</t>
  </si>
  <si>
    <t>998212111</t>
  </si>
  <si>
    <t>Přesun hmot pro mosty zděné, monolitické betonové nebo ocelové v do 20 m</t>
  </si>
  <si>
    <t>1761344984</t>
  </si>
  <si>
    <t>Přesun hmot pro mosty zděné, betonové monolitické, spřažené ocelobetonové nebo kovové  vodorovná dopravní vzdálenost do 100 m výška mostu do 20 m</t>
  </si>
  <si>
    <t>A.8 - VON (Sborník SŽDC 2019)</t>
  </si>
  <si>
    <t>021211001</t>
  </si>
  <si>
    <t>Průzkumné práce pro opravy Doplňující laboratorní rozbor kontaminace zeminy nebo kol. lože</t>
  </si>
  <si>
    <t>-827935648</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</si>
  <si>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</si>
  <si>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</si>
  <si>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</si>
  <si>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t>
  </si>
  <si>
    <t>122740378</t>
  </si>
  <si>
    <t>Poznámka k položce:_x000D_
příprava podkladů pro ASP_x000D_
Základna pro výpočet ceny = ZRN/100</t>
  </si>
  <si>
    <t>023131001</t>
  </si>
  <si>
    <t>Projektové práce Dokumentace skutečného provedení železničního svršku a spodku</t>
  </si>
  <si>
    <t>-1165556433</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</si>
  <si>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</si>
  <si>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Základna pro výpočet ceny = dotyčné práce/100</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</si>
  <si>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</si>
  <si>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</si>
  <si>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1350042377</t>
  </si>
  <si>
    <t>Poznámka k položce:_x000D_
Základna pro výpočet ceny = ZRN/100</t>
  </si>
  <si>
    <t>033131001</t>
  </si>
  <si>
    <t>Provozní vlivy Organizační zajištění prací při zřizování a udržování BK kolejí a výhybek</t>
  </si>
  <si>
    <t>1792039161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</si>
  <si>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</si>
  <si>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032104001</t>
  </si>
  <si>
    <t>Územní vlivy práce na těžce přístupných místech</t>
  </si>
  <si>
    <t>441938343</t>
  </si>
  <si>
    <t>Poznámka k položce:_x000D_
Boční rampa_x000D_
Základna pro výpočet ceny = dotyčné práce/100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</si>
</sst>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2">
    <font>
      <sz val="8"/>
      <name val="Arial CE"/>
      <family val="2"/>
    </font>
    <font>
      <sz val="8"/>
      <color rgb="FF969696"/>
      <name val="Arial CE"/>
    </font>
    <font>
      <b/>
      <sz val="11"/>
      <name val="Arial CE"/>
    </font>
    <font>
      <b/>
      <sz val="12"/>
      <name val="Arial CE"/>
    </font>
    <font>
      <sz val="11"/>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1" fillId="0" borderId="0" applyNumberFormat="0" applyFill="0" applyBorder="0" applyAlignment="0" applyProtection="0"/>
  </cellStyleXfs>
  <cellXfs count="2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5"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7" fillId="4" borderId="0" xfId="0" applyFont="1" applyFill="1" applyAlignment="1" applyProtection="1">
      <alignment horizontal="center" vertical="center"/>
    </xf>
    <xf numFmtId="0" fontId="18" fillId="0" borderId="16" xfId="0" applyFont="1" applyBorder="1" applyAlignment="1" applyProtection="1">
      <alignment horizontal="center" vertical="center" wrapText="1"/>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4" fillId="0" borderId="0" xfId="0" applyFont="1" applyAlignment="1">
      <alignment horizontal="lef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7"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7" fillId="4" borderId="0" xfId="0" applyFont="1" applyFill="1" applyAlignment="1" applyProtection="1">
      <alignment horizontal="right" vertical="center"/>
    </xf>
    <xf numFmtId="0" fontId="25" fillId="0" borderId="0" xfId="0" applyFont="1" applyAlignment="1" applyProtection="1">
      <alignment horizontal="left" vertical="center"/>
    </xf>
    <xf numFmtId="0" fontId="0" fillId="0" borderId="3" xfId="0" applyFont="1" applyBorder="1" applyAlignment="1" applyProtection="1">
      <alignment horizontal="center" vertical="center" wrapText="1"/>
    </xf>
    <xf numFmtId="0" fontId="17" fillId="4" borderId="16" xfId="0" applyFont="1" applyFill="1" applyBorder="1" applyAlignment="1" applyProtection="1">
      <alignment horizontal="center" vertical="center" wrapText="1"/>
    </xf>
    <xf numFmtId="0" fontId="17" fillId="4" borderId="17" xfId="0" applyFont="1" applyFill="1" applyBorder="1" applyAlignment="1" applyProtection="1">
      <alignment horizontal="center" vertical="center" wrapText="1"/>
    </xf>
    <xf numFmtId="0" fontId="17" fillId="4" borderId="17" xfId="0" applyFont="1" applyFill="1" applyBorder="1" applyAlignment="1" applyProtection="1">
      <alignment horizontal="center" vertical="center" wrapText="1"/>
      <protection locked="0"/>
    </xf>
    <xf numFmtId="0" fontId="17"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9" fillId="0" borderId="0" xfId="0" applyNumberFormat="1" applyFont="1" applyAlignment="1" applyProtection="1"/>
    <xf numFmtId="166" fontId="26" fillId="0" borderId="12" xfId="0" applyNumberFormat="1" applyFont="1" applyBorder="1" applyAlignment="1" applyProtection="1"/>
    <xf numFmtId="166" fontId="26" fillId="0" borderId="13" xfId="0" applyNumberFormat="1" applyFont="1" applyBorder="1" applyAlignment="1" applyProtection="1"/>
    <xf numFmtId="4" fontId="15" fillId="0" borderId="0" xfId="0" applyNumberFormat="1" applyFont="1" applyAlignment="1">
      <alignment vertical="center"/>
    </xf>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7" fillId="0" borderId="0" xfId="0" applyFont="1" applyAlignment="1" applyProtection="1">
      <alignment horizontal="left" vertical="center"/>
    </xf>
    <xf numFmtId="0" fontId="28" fillId="0" borderId="0" xfId="0" applyFont="1" applyAlignment="1" applyProtection="1">
      <alignment horizontal="left" vertical="center" wrapText="1"/>
    </xf>
    <xf numFmtId="0" fontId="0" fillId="0" borderId="14" xfId="0" applyFont="1" applyBorder="1" applyAlignment="1" applyProtection="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left" vertical="center" wrapText="1"/>
    </xf>
    <xf numFmtId="167" fontId="5" fillId="0" borderId="0" xfId="0" applyNumberFormat="1" applyFont="1" applyAlignment="1" applyProtection="1">
      <alignment vertical="center"/>
    </xf>
    <xf numFmtId="0" fontId="5" fillId="0" borderId="0" xfId="0" applyFont="1" applyAlignment="1" applyProtection="1">
      <alignment vertical="center"/>
      <protection locked="0"/>
    </xf>
    <xf numFmtId="0" fontId="5" fillId="0" borderId="3" xfId="0" applyFont="1" applyBorder="1" applyAlignment="1">
      <alignment vertical="center"/>
    </xf>
    <xf numFmtId="0" fontId="5" fillId="0" borderId="14" xfId="0" applyFont="1" applyBorder="1" applyAlignment="1" applyProtection="1">
      <alignment vertical="center"/>
    </xf>
    <xf numFmtId="0" fontId="5" fillId="0" borderId="0" xfId="0" applyFont="1" applyBorder="1" applyAlignment="1" applyProtection="1">
      <alignment vertical="center"/>
    </xf>
    <xf numFmtId="0" fontId="5" fillId="0" borderId="15" xfId="0" applyFont="1" applyBorder="1" applyAlignment="1" applyProtection="1">
      <alignment vertical="center"/>
    </xf>
    <xf numFmtId="0" fontId="5" fillId="0" borderId="0" xfId="0" applyFont="1" applyAlignment="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29" fillId="0" borderId="0" xfId="0" applyFont="1" applyAlignment="1" applyProtection="1">
      <alignment vertical="center" wrapText="1"/>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2"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xf>
    <xf numFmtId="0" fontId="30" fillId="0" borderId="3" xfId="0" applyFont="1" applyBorder="1" applyAlignment="1">
      <alignment vertical="center"/>
    </xf>
    <xf numFmtId="0" fontId="30" fillId="2" borderId="14"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0" fillId="2" borderId="22" xfId="0" applyNumberFormat="1" applyFont="1" applyFill="1" applyBorder="1" applyAlignment="1" applyProtection="1">
      <alignment vertical="center"/>
      <protection locked="0"/>
    </xf>
    <xf numFmtId="4" fontId="13" fillId="0" borderId="0" xfId="0" applyNumberFormat="1" applyFont="1" applyAlignment="1" applyProtection="1">
      <alignment vertical="center"/>
    </xf>
    <xf numFmtId="0" fontId="1" fillId="0" borderId="0" xfId="0" applyFont="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0" fontId="17" fillId="4" borderId="7" xfId="0" applyFont="1" applyFill="1" applyBorder="1" applyAlignment="1" applyProtection="1">
      <alignment horizontal="center" vertical="center"/>
    </xf>
    <xf numFmtId="0" fontId="17" fillId="4" borderId="7" xfId="0" applyFont="1" applyFill="1" applyBorder="1" applyAlignment="1" applyProtection="1">
      <alignment horizontal="left" vertical="center"/>
    </xf>
    <xf numFmtId="0" fontId="17" fillId="4" borderId="8" xfId="0" applyFont="1" applyFill="1" applyBorder="1" applyAlignment="1" applyProtection="1">
      <alignment horizontal="left" vertical="center"/>
    </xf>
    <xf numFmtId="0" fontId="17" fillId="4" borderId="7" xfId="0" applyFont="1" applyFill="1" applyBorder="1" applyAlignment="1" applyProtection="1">
      <alignment horizontal="right" vertical="center"/>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7" fillId="4" borderId="6" xfId="0"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abSelected="1" workbookViewId="0"/>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2" t="s">
        <v>0</v>
      </c>
      <c r="AZ1" s="12" t="s">
        <v>1</v>
      </c>
      <c r="BA1" s="12" t="s">
        <v>2</v>
      </c>
      <c r="BB1" s="12" t="s">
        <v>3</v>
      </c>
      <c r="BT1" s="12" t="s">
        <v>4</v>
      </c>
      <c r="BU1" s="12" t="s">
        <v>4</v>
      </c>
      <c r="BV1" s="12" t="s">
        <v>5</v>
      </c>
    </row>
    <row r="2" spans="1:74" ht="36.950000000000003" customHeight="1">
      <c r="AR2" s="223"/>
      <c r="AS2" s="223"/>
      <c r="AT2" s="223"/>
      <c r="AU2" s="223"/>
      <c r="AV2" s="223"/>
      <c r="AW2" s="223"/>
      <c r="AX2" s="223"/>
      <c r="AY2" s="223"/>
      <c r="AZ2" s="223"/>
      <c r="BA2" s="223"/>
      <c r="BB2" s="223"/>
      <c r="BC2" s="223"/>
      <c r="BD2" s="223"/>
      <c r="BE2" s="223"/>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5"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pans="1:74" ht="12" customHeight="1">
      <c r="B5" s="17"/>
      <c r="C5" s="18"/>
      <c r="D5" s="22" t="s">
        <v>13</v>
      </c>
      <c r="E5" s="18"/>
      <c r="F5" s="18"/>
      <c r="G5" s="18"/>
      <c r="H5" s="18"/>
      <c r="I5" s="18"/>
      <c r="J5" s="18"/>
      <c r="K5" s="235" t="s">
        <v>14</v>
      </c>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18"/>
      <c r="AQ5" s="18"/>
      <c r="AR5" s="16"/>
      <c r="BE5" s="215" t="s">
        <v>15</v>
      </c>
      <c r="BS5" s="13" t="s">
        <v>6</v>
      </c>
    </row>
    <row r="6" spans="1:74" ht="36.950000000000003" customHeight="1">
      <c r="B6" s="17"/>
      <c r="C6" s="18"/>
      <c r="D6" s="24" t="s">
        <v>16</v>
      </c>
      <c r="E6" s="18"/>
      <c r="F6" s="18"/>
      <c r="G6" s="18"/>
      <c r="H6" s="18"/>
      <c r="I6" s="18"/>
      <c r="J6" s="18"/>
      <c r="K6" s="237" t="s">
        <v>17</v>
      </c>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18"/>
      <c r="AQ6" s="18"/>
      <c r="AR6" s="16"/>
      <c r="BE6" s="216"/>
      <c r="BS6" s="13" t="s">
        <v>6</v>
      </c>
    </row>
    <row r="7" spans="1:74" ht="12" customHeight="1">
      <c r="B7" s="17"/>
      <c r="C7" s="18"/>
      <c r="D7" s="25"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5" t="s">
        <v>19</v>
      </c>
      <c r="AL7" s="18"/>
      <c r="AM7" s="18"/>
      <c r="AN7" s="23" t="s">
        <v>1</v>
      </c>
      <c r="AO7" s="18"/>
      <c r="AP7" s="18"/>
      <c r="AQ7" s="18"/>
      <c r="AR7" s="16"/>
      <c r="BE7" s="216"/>
      <c r="BS7" s="13" t="s">
        <v>6</v>
      </c>
    </row>
    <row r="8" spans="1:74" ht="12" customHeight="1">
      <c r="B8" s="17"/>
      <c r="C8" s="18"/>
      <c r="D8" s="25"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5" t="s">
        <v>22</v>
      </c>
      <c r="AL8" s="18"/>
      <c r="AM8" s="18"/>
      <c r="AN8" s="26" t="s">
        <v>23</v>
      </c>
      <c r="AO8" s="18"/>
      <c r="AP8" s="18"/>
      <c r="AQ8" s="18"/>
      <c r="AR8" s="16"/>
      <c r="BE8" s="216"/>
      <c r="BS8" s="13" t="s">
        <v>6</v>
      </c>
    </row>
    <row r="9" spans="1:74" ht="14.45"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16"/>
      <c r="BS9" s="13" t="s">
        <v>6</v>
      </c>
    </row>
    <row r="10" spans="1:74" ht="12" customHeight="1">
      <c r="B10" s="17"/>
      <c r="C10" s="18"/>
      <c r="D10" s="25"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5" t="s">
        <v>25</v>
      </c>
      <c r="AL10" s="18"/>
      <c r="AM10" s="18"/>
      <c r="AN10" s="23" t="s">
        <v>26</v>
      </c>
      <c r="AO10" s="18"/>
      <c r="AP10" s="18"/>
      <c r="AQ10" s="18"/>
      <c r="AR10" s="16"/>
      <c r="BE10" s="216"/>
      <c r="BS10" s="13" t="s">
        <v>27</v>
      </c>
    </row>
    <row r="11" spans="1:74" ht="18.399999999999999" customHeight="1">
      <c r="B11" s="17"/>
      <c r="C11" s="18"/>
      <c r="D11" s="18"/>
      <c r="E11" s="23" t="s">
        <v>28</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5" t="s">
        <v>29</v>
      </c>
      <c r="AL11" s="18"/>
      <c r="AM11" s="18"/>
      <c r="AN11" s="23" t="s">
        <v>30</v>
      </c>
      <c r="AO11" s="18"/>
      <c r="AP11" s="18"/>
      <c r="AQ11" s="18"/>
      <c r="AR11" s="16"/>
      <c r="BE11" s="216"/>
      <c r="BS11" s="13" t="s">
        <v>27</v>
      </c>
    </row>
    <row r="12" spans="1:74" ht="6.95"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16"/>
      <c r="BS12" s="13" t="s">
        <v>27</v>
      </c>
    </row>
    <row r="13" spans="1:74" ht="12" customHeight="1">
      <c r="B13" s="17"/>
      <c r="C13" s="18"/>
      <c r="D13" s="25" t="s">
        <v>31</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5" t="s">
        <v>25</v>
      </c>
      <c r="AL13" s="18"/>
      <c r="AM13" s="18"/>
      <c r="AN13" s="27" t="s">
        <v>32</v>
      </c>
      <c r="AO13" s="18"/>
      <c r="AP13" s="18"/>
      <c r="AQ13" s="18"/>
      <c r="AR13" s="16"/>
      <c r="BE13" s="216"/>
      <c r="BS13" s="13" t="s">
        <v>27</v>
      </c>
    </row>
    <row r="14" spans="1:74" ht="11.25">
      <c r="B14" s="17"/>
      <c r="C14" s="18"/>
      <c r="D14" s="18"/>
      <c r="E14" s="238" t="s">
        <v>32</v>
      </c>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5" t="s">
        <v>29</v>
      </c>
      <c r="AL14" s="18"/>
      <c r="AM14" s="18"/>
      <c r="AN14" s="27" t="s">
        <v>32</v>
      </c>
      <c r="AO14" s="18"/>
      <c r="AP14" s="18"/>
      <c r="AQ14" s="18"/>
      <c r="AR14" s="16"/>
      <c r="BE14" s="216"/>
      <c r="BS14" s="13" t="s">
        <v>27</v>
      </c>
    </row>
    <row r="15" spans="1:74" ht="6.95"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16"/>
      <c r="BS15" s="13" t="s">
        <v>4</v>
      </c>
    </row>
    <row r="16" spans="1:74" ht="12" customHeight="1">
      <c r="B16" s="17"/>
      <c r="C16" s="18"/>
      <c r="D16" s="25" t="s">
        <v>33</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5" t="s">
        <v>25</v>
      </c>
      <c r="AL16" s="18"/>
      <c r="AM16" s="18"/>
      <c r="AN16" s="23" t="s">
        <v>1</v>
      </c>
      <c r="AO16" s="18"/>
      <c r="AP16" s="18"/>
      <c r="AQ16" s="18"/>
      <c r="AR16" s="16"/>
      <c r="BE16" s="216"/>
      <c r="BS16" s="13" t="s">
        <v>4</v>
      </c>
    </row>
    <row r="17" spans="2:71" ht="18.399999999999999" customHeight="1">
      <c r="B17" s="17"/>
      <c r="C17" s="18"/>
      <c r="D17" s="18"/>
      <c r="E17" s="23" t="s">
        <v>34</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5" t="s">
        <v>29</v>
      </c>
      <c r="AL17" s="18"/>
      <c r="AM17" s="18"/>
      <c r="AN17" s="23" t="s">
        <v>1</v>
      </c>
      <c r="AO17" s="18"/>
      <c r="AP17" s="18"/>
      <c r="AQ17" s="18"/>
      <c r="AR17" s="16"/>
      <c r="BE17" s="216"/>
      <c r="BS17" s="13" t="s">
        <v>35</v>
      </c>
    </row>
    <row r="18" spans="2:71" ht="6.95"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16"/>
      <c r="BS18" s="13" t="s">
        <v>6</v>
      </c>
    </row>
    <row r="19" spans="2:71" ht="12" customHeight="1">
      <c r="B19" s="17"/>
      <c r="C19" s="18"/>
      <c r="D19" s="25" t="s">
        <v>36</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5" t="s">
        <v>25</v>
      </c>
      <c r="AL19" s="18"/>
      <c r="AM19" s="18"/>
      <c r="AN19" s="23" t="s">
        <v>1</v>
      </c>
      <c r="AO19" s="18"/>
      <c r="AP19" s="18"/>
      <c r="AQ19" s="18"/>
      <c r="AR19" s="16"/>
      <c r="BE19" s="216"/>
      <c r="BS19" s="13" t="s">
        <v>6</v>
      </c>
    </row>
    <row r="20" spans="2:71" ht="18.399999999999999" customHeight="1">
      <c r="B20" s="17"/>
      <c r="C20" s="18"/>
      <c r="D20" s="18"/>
      <c r="E20" s="23" t="s">
        <v>37</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5" t="s">
        <v>29</v>
      </c>
      <c r="AL20" s="18"/>
      <c r="AM20" s="18"/>
      <c r="AN20" s="23" t="s">
        <v>1</v>
      </c>
      <c r="AO20" s="18"/>
      <c r="AP20" s="18"/>
      <c r="AQ20" s="18"/>
      <c r="AR20" s="16"/>
      <c r="BE20" s="216"/>
      <c r="BS20" s="13" t="s">
        <v>35</v>
      </c>
    </row>
    <row r="21" spans="2:71" ht="6.95"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16"/>
    </row>
    <row r="22" spans="2:71" ht="12" customHeight="1">
      <c r="B22" s="17"/>
      <c r="C22" s="18"/>
      <c r="D22" s="25" t="s">
        <v>38</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16"/>
    </row>
    <row r="23" spans="2:71" ht="16.5" customHeight="1">
      <c r="B23" s="17"/>
      <c r="C23" s="18"/>
      <c r="D23" s="18"/>
      <c r="E23" s="240" t="s">
        <v>1</v>
      </c>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0"/>
      <c r="AO23" s="18"/>
      <c r="AP23" s="18"/>
      <c r="AQ23" s="18"/>
      <c r="AR23" s="16"/>
      <c r="BE23" s="216"/>
    </row>
    <row r="24" spans="2:71" ht="6.95"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16"/>
    </row>
    <row r="25" spans="2:71" ht="6.95" customHeight="1">
      <c r="B25" s="17"/>
      <c r="C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8"/>
      <c r="AQ25" s="18"/>
      <c r="AR25" s="16"/>
      <c r="BE25" s="216"/>
    </row>
    <row r="26" spans="2:71" s="1" customFormat="1" ht="25.9" customHeight="1">
      <c r="B26" s="30"/>
      <c r="C26" s="31"/>
      <c r="D26" s="32" t="s">
        <v>39</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7">
        <f>ROUND(AG54,2)</f>
        <v>0</v>
      </c>
      <c r="AL26" s="218"/>
      <c r="AM26" s="218"/>
      <c r="AN26" s="218"/>
      <c r="AO26" s="218"/>
      <c r="AP26" s="31"/>
      <c r="AQ26" s="31"/>
      <c r="AR26" s="34"/>
      <c r="BE26" s="216"/>
    </row>
    <row r="27" spans="2:71" s="1" customFormat="1" ht="6.95" customHeight="1">
      <c r="B27" s="30"/>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4"/>
      <c r="BE27" s="216"/>
    </row>
    <row r="28" spans="2:71" s="1" customFormat="1" ht="11.25">
      <c r="B28" s="30"/>
      <c r="C28" s="31"/>
      <c r="D28" s="31"/>
      <c r="E28" s="31"/>
      <c r="F28" s="31"/>
      <c r="G28" s="31"/>
      <c r="H28" s="31"/>
      <c r="I28" s="31"/>
      <c r="J28" s="31"/>
      <c r="K28" s="31"/>
      <c r="L28" s="241" t="s">
        <v>40</v>
      </c>
      <c r="M28" s="241"/>
      <c r="N28" s="241"/>
      <c r="O28" s="241"/>
      <c r="P28" s="241"/>
      <c r="Q28" s="31"/>
      <c r="R28" s="31"/>
      <c r="S28" s="31"/>
      <c r="T28" s="31"/>
      <c r="U28" s="31"/>
      <c r="V28" s="31"/>
      <c r="W28" s="241" t="s">
        <v>41</v>
      </c>
      <c r="X28" s="241"/>
      <c r="Y28" s="241"/>
      <c r="Z28" s="241"/>
      <c r="AA28" s="241"/>
      <c r="AB28" s="241"/>
      <c r="AC28" s="241"/>
      <c r="AD28" s="241"/>
      <c r="AE28" s="241"/>
      <c r="AF28" s="31"/>
      <c r="AG28" s="31"/>
      <c r="AH28" s="31"/>
      <c r="AI28" s="31"/>
      <c r="AJ28" s="31"/>
      <c r="AK28" s="241" t="s">
        <v>42</v>
      </c>
      <c r="AL28" s="241"/>
      <c r="AM28" s="241"/>
      <c r="AN28" s="241"/>
      <c r="AO28" s="241"/>
      <c r="AP28" s="31"/>
      <c r="AQ28" s="31"/>
      <c r="AR28" s="34"/>
      <c r="BE28" s="216"/>
    </row>
    <row r="29" spans="2:71" s="2" customFormat="1" ht="14.45" customHeight="1">
      <c r="B29" s="35"/>
      <c r="C29" s="36"/>
      <c r="D29" s="25" t="s">
        <v>43</v>
      </c>
      <c r="E29" s="36"/>
      <c r="F29" s="25" t="s">
        <v>44</v>
      </c>
      <c r="G29" s="36"/>
      <c r="H29" s="36"/>
      <c r="I29" s="36"/>
      <c r="J29" s="36"/>
      <c r="K29" s="36"/>
      <c r="L29" s="242">
        <v>0.21</v>
      </c>
      <c r="M29" s="214"/>
      <c r="N29" s="214"/>
      <c r="O29" s="214"/>
      <c r="P29" s="214"/>
      <c r="Q29" s="36"/>
      <c r="R29" s="36"/>
      <c r="S29" s="36"/>
      <c r="T29" s="36"/>
      <c r="U29" s="36"/>
      <c r="V29" s="36"/>
      <c r="W29" s="213">
        <f>ROUND(AZ54, 2)</f>
        <v>0</v>
      </c>
      <c r="X29" s="214"/>
      <c r="Y29" s="214"/>
      <c r="Z29" s="214"/>
      <c r="AA29" s="214"/>
      <c r="AB29" s="214"/>
      <c r="AC29" s="214"/>
      <c r="AD29" s="214"/>
      <c r="AE29" s="214"/>
      <c r="AF29" s="36"/>
      <c r="AG29" s="36"/>
      <c r="AH29" s="36"/>
      <c r="AI29" s="36"/>
      <c r="AJ29" s="36"/>
      <c r="AK29" s="213">
        <f>ROUND(AV54, 2)</f>
        <v>0</v>
      </c>
      <c r="AL29" s="214"/>
      <c r="AM29" s="214"/>
      <c r="AN29" s="214"/>
      <c r="AO29" s="214"/>
      <c r="AP29" s="36"/>
      <c r="AQ29" s="36"/>
      <c r="AR29" s="37"/>
      <c r="BE29" s="216"/>
    </row>
    <row r="30" spans="2:71" s="2" customFormat="1" ht="14.45" customHeight="1">
      <c r="B30" s="35"/>
      <c r="C30" s="36"/>
      <c r="D30" s="36"/>
      <c r="E30" s="36"/>
      <c r="F30" s="25" t="s">
        <v>45</v>
      </c>
      <c r="G30" s="36"/>
      <c r="H30" s="36"/>
      <c r="I30" s="36"/>
      <c r="J30" s="36"/>
      <c r="K30" s="36"/>
      <c r="L30" s="242">
        <v>0.15</v>
      </c>
      <c r="M30" s="214"/>
      <c r="N30" s="214"/>
      <c r="O30" s="214"/>
      <c r="P30" s="214"/>
      <c r="Q30" s="36"/>
      <c r="R30" s="36"/>
      <c r="S30" s="36"/>
      <c r="T30" s="36"/>
      <c r="U30" s="36"/>
      <c r="V30" s="36"/>
      <c r="W30" s="213">
        <f>ROUND(BA54, 2)</f>
        <v>0</v>
      </c>
      <c r="X30" s="214"/>
      <c r="Y30" s="214"/>
      <c r="Z30" s="214"/>
      <c r="AA30" s="214"/>
      <c r="AB30" s="214"/>
      <c r="AC30" s="214"/>
      <c r="AD30" s="214"/>
      <c r="AE30" s="214"/>
      <c r="AF30" s="36"/>
      <c r="AG30" s="36"/>
      <c r="AH30" s="36"/>
      <c r="AI30" s="36"/>
      <c r="AJ30" s="36"/>
      <c r="AK30" s="213">
        <f>ROUND(AW54, 2)</f>
        <v>0</v>
      </c>
      <c r="AL30" s="214"/>
      <c r="AM30" s="214"/>
      <c r="AN30" s="214"/>
      <c r="AO30" s="214"/>
      <c r="AP30" s="36"/>
      <c r="AQ30" s="36"/>
      <c r="AR30" s="37"/>
      <c r="BE30" s="216"/>
    </row>
    <row r="31" spans="2:71" s="2" customFormat="1" ht="14.45" hidden="1" customHeight="1">
      <c r="B31" s="35"/>
      <c r="C31" s="36"/>
      <c r="D31" s="36"/>
      <c r="E31" s="36"/>
      <c r="F31" s="25" t="s">
        <v>46</v>
      </c>
      <c r="G31" s="36"/>
      <c r="H31" s="36"/>
      <c r="I31" s="36"/>
      <c r="J31" s="36"/>
      <c r="K31" s="36"/>
      <c r="L31" s="242">
        <v>0.21</v>
      </c>
      <c r="M31" s="214"/>
      <c r="N31" s="214"/>
      <c r="O31" s="214"/>
      <c r="P31" s="214"/>
      <c r="Q31" s="36"/>
      <c r="R31" s="36"/>
      <c r="S31" s="36"/>
      <c r="T31" s="36"/>
      <c r="U31" s="36"/>
      <c r="V31" s="36"/>
      <c r="W31" s="213">
        <f>ROUND(BB54, 2)</f>
        <v>0</v>
      </c>
      <c r="X31" s="214"/>
      <c r="Y31" s="214"/>
      <c r="Z31" s="214"/>
      <c r="AA31" s="214"/>
      <c r="AB31" s="214"/>
      <c r="AC31" s="214"/>
      <c r="AD31" s="214"/>
      <c r="AE31" s="214"/>
      <c r="AF31" s="36"/>
      <c r="AG31" s="36"/>
      <c r="AH31" s="36"/>
      <c r="AI31" s="36"/>
      <c r="AJ31" s="36"/>
      <c r="AK31" s="213">
        <v>0</v>
      </c>
      <c r="AL31" s="214"/>
      <c r="AM31" s="214"/>
      <c r="AN31" s="214"/>
      <c r="AO31" s="214"/>
      <c r="AP31" s="36"/>
      <c r="AQ31" s="36"/>
      <c r="AR31" s="37"/>
      <c r="BE31" s="216"/>
    </row>
    <row r="32" spans="2:71" s="2" customFormat="1" ht="14.45" hidden="1" customHeight="1">
      <c r="B32" s="35"/>
      <c r="C32" s="36"/>
      <c r="D32" s="36"/>
      <c r="E32" s="36"/>
      <c r="F32" s="25" t="s">
        <v>47</v>
      </c>
      <c r="G32" s="36"/>
      <c r="H32" s="36"/>
      <c r="I32" s="36"/>
      <c r="J32" s="36"/>
      <c r="K32" s="36"/>
      <c r="L32" s="242">
        <v>0.15</v>
      </c>
      <c r="M32" s="214"/>
      <c r="N32" s="214"/>
      <c r="O32" s="214"/>
      <c r="P32" s="214"/>
      <c r="Q32" s="36"/>
      <c r="R32" s="36"/>
      <c r="S32" s="36"/>
      <c r="T32" s="36"/>
      <c r="U32" s="36"/>
      <c r="V32" s="36"/>
      <c r="W32" s="213">
        <f>ROUND(BC54, 2)</f>
        <v>0</v>
      </c>
      <c r="X32" s="214"/>
      <c r="Y32" s="214"/>
      <c r="Z32" s="214"/>
      <c r="AA32" s="214"/>
      <c r="AB32" s="214"/>
      <c r="AC32" s="214"/>
      <c r="AD32" s="214"/>
      <c r="AE32" s="214"/>
      <c r="AF32" s="36"/>
      <c r="AG32" s="36"/>
      <c r="AH32" s="36"/>
      <c r="AI32" s="36"/>
      <c r="AJ32" s="36"/>
      <c r="AK32" s="213">
        <v>0</v>
      </c>
      <c r="AL32" s="214"/>
      <c r="AM32" s="214"/>
      <c r="AN32" s="214"/>
      <c r="AO32" s="214"/>
      <c r="AP32" s="36"/>
      <c r="AQ32" s="36"/>
      <c r="AR32" s="37"/>
      <c r="BE32" s="216"/>
    </row>
    <row r="33" spans="2:57" s="2" customFormat="1" ht="14.45" hidden="1" customHeight="1">
      <c r="B33" s="35"/>
      <c r="C33" s="36"/>
      <c r="D33" s="36"/>
      <c r="E33" s="36"/>
      <c r="F33" s="25" t="s">
        <v>48</v>
      </c>
      <c r="G33" s="36"/>
      <c r="H33" s="36"/>
      <c r="I33" s="36"/>
      <c r="J33" s="36"/>
      <c r="K33" s="36"/>
      <c r="L33" s="242">
        <v>0</v>
      </c>
      <c r="M33" s="214"/>
      <c r="N33" s="214"/>
      <c r="O33" s="214"/>
      <c r="P33" s="214"/>
      <c r="Q33" s="36"/>
      <c r="R33" s="36"/>
      <c r="S33" s="36"/>
      <c r="T33" s="36"/>
      <c r="U33" s="36"/>
      <c r="V33" s="36"/>
      <c r="W33" s="213">
        <f>ROUND(BD54, 2)</f>
        <v>0</v>
      </c>
      <c r="X33" s="214"/>
      <c r="Y33" s="214"/>
      <c r="Z33" s="214"/>
      <c r="AA33" s="214"/>
      <c r="AB33" s="214"/>
      <c r="AC33" s="214"/>
      <c r="AD33" s="214"/>
      <c r="AE33" s="214"/>
      <c r="AF33" s="36"/>
      <c r="AG33" s="36"/>
      <c r="AH33" s="36"/>
      <c r="AI33" s="36"/>
      <c r="AJ33" s="36"/>
      <c r="AK33" s="213">
        <v>0</v>
      </c>
      <c r="AL33" s="214"/>
      <c r="AM33" s="214"/>
      <c r="AN33" s="214"/>
      <c r="AO33" s="214"/>
      <c r="AP33" s="36"/>
      <c r="AQ33" s="36"/>
      <c r="AR33" s="37"/>
      <c r="BE33" s="216"/>
    </row>
    <row r="34" spans="2:57" s="1" customFormat="1" ht="6.95" customHeight="1">
      <c r="B34" s="30"/>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4"/>
      <c r="BE34" s="216"/>
    </row>
    <row r="35" spans="2:57" s="1" customFormat="1" ht="25.9" customHeight="1">
      <c r="B35" s="30"/>
      <c r="C35" s="38"/>
      <c r="D35" s="39" t="s">
        <v>49</v>
      </c>
      <c r="E35" s="40"/>
      <c r="F35" s="40"/>
      <c r="G35" s="40"/>
      <c r="H35" s="40"/>
      <c r="I35" s="40"/>
      <c r="J35" s="40"/>
      <c r="K35" s="40"/>
      <c r="L35" s="40"/>
      <c r="M35" s="40"/>
      <c r="N35" s="40"/>
      <c r="O35" s="40"/>
      <c r="P35" s="40"/>
      <c r="Q35" s="40"/>
      <c r="R35" s="40"/>
      <c r="S35" s="40"/>
      <c r="T35" s="41" t="s">
        <v>50</v>
      </c>
      <c r="U35" s="40"/>
      <c r="V35" s="40"/>
      <c r="W35" s="40"/>
      <c r="X35" s="219" t="s">
        <v>51</v>
      </c>
      <c r="Y35" s="220"/>
      <c r="Z35" s="220"/>
      <c r="AA35" s="220"/>
      <c r="AB35" s="220"/>
      <c r="AC35" s="40"/>
      <c r="AD35" s="40"/>
      <c r="AE35" s="40"/>
      <c r="AF35" s="40"/>
      <c r="AG35" s="40"/>
      <c r="AH35" s="40"/>
      <c r="AI35" s="40"/>
      <c r="AJ35" s="40"/>
      <c r="AK35" s="221">
        <f>SUM(AK26:AK33)</f>
        <v>0</v>
      </c>
      <c r="AL35" s="220"/>
      <c r="AM35" s="220"/>
      <c r="AN35" s="220"/>
      <c r="AO35" s="222"/>
      <c r="AP35" s="38"/>
      <c r="AQ35" s="38"/>
      <c r="AR35" s="34"/>
    </row>
    <row r="36" spans="2:57" s="1" customFormat="1" ht="6.95" customHeight="1">
      <c r="B36" s="3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4"/>
    </row>
    <row r="37" spans="2:57"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4"/>
    </row>
    <row r="41" spans="2:57"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4"/>
    </row>
    <row r="42" spans="2:57" s="1" customFormat="1" ht="24.95" customHeight="1">
      <c r="B42" s="30"/>
      <c r="C42" s="19" t="s">
        <v>52</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4"/>
    </row>
    <row r="43" spans="2:57" s="1" customFormat="1" ht="6.95" customHeight="1">
      <c r="B43" s="30"/>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4"/>
    </row>
    <row r="44" spans="2:57" s="1" customFormat="1" ht="12" customHeight="1">
      <c r="B44" s="30"/>
      <c r="C44" s="25" t="s">
        <v>13</v>
      </c>
      <c r="D44" s="31"/>
      <c r="E44" s="31"/>
      <c r="F44" s="31"/>
      <c r="G44" s="31"/>
      <c r="H44" s="31"/>
      <c r="I44" s="31"/>
      <c r="J44" s="31"/>
      <c r="K44" s="31"/>
      <c r="L44" s="31" t="str">
        <f>K5</f>
        <v>650180150</v>
      </c>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4"/>
    </row>
    <row r="45" spans="2:57" s="3" customFormat="1" ht="36.950000000000003" customHeight="1">
      <c r="B45" s="46"/>
      <c r="C45" s="47" t="s">
        <v>16</v>
      </c>
      <c r="D45" s="48"/>
      <c r="E45" s="48"/>
      <c r="F45" s="48"/>
      <c r="G45" s="48"/>
      <c r="H45" s="48"/>
      <c r="I45" s="48"/>
      <c r="J45" s="48"/>
      <c r="K45" s="48"/>
      <c r="L45" s="232" t="str">
        <f>K6</f>
        <v>Oprava staničních kolejí č.5, 7, 9, 12, 12a, 14, 14a, 16 a výhybek č. 16ab, DKS321, 17, 20, 22 a 24 v žst. Karlovy Vary</v>
      </c>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48"/>
      <c r="AQ45" s="48"/>
      <c r="AR45" s="49"/>
    </row>
    <row r="46" spans="2:57" s="1" customFormat="1" ht="6.95" customHeight="1">
      <c r="B46" s="3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4"/>
    </row>
    <row r="47" spans="2:57" s="1" customFormat="1" ht="12" customHeight="1">
      <c r="B47" s="30"/>
      <c r="C47" s="25" t="s">
        <v>20</v>
      </c>
      <c r="D47" s="31"/>
      <c r="E47" s="31"/>
      <c r="F47" s="31"/>
      <c r="G47" s="31"/>
      <c r="H47" s="31"/>
      <c r="I47" s="31"/>
      <c r="J47" s="31"/>
      <c r="K47" s="31"/>
      <c r="L47" s="50" t="str">
        <f>IF(K8="","",K8)</f>
        <v>ŽST K. Vary</v>
      </c>
      <c r="M47" s="31"/>
      <c r="N47" s="31"/>
      <c r="O47" s="31"/>
      <c r="P47" s="31"/>
      <c r="Q47" s="31"/>
      <c r="R47" s="31"/>
      <c r="S47" s="31"/>
      <c r="T47" s="31"/>
      <c r="U47" s="31"/>
      <c r="V47" s="31"/>
      <c r="W47" s="31"/>
      <c r="X47" s="31"/>
      <c r="Y47" s="31"/>
      <c r="Z47" s="31"/>
      <c r="AA47" s="31"/>
      <c r="AB47" s="31"/>
      <c r="AC47" s="31"/>
      <c r="AD47" s="31"/>
      <c r="AE47" s="31"/>
      <c r="AF47" s="31"/>
      <c r="AG47" s="31"/>
      <c r="AH47" s="31"/>
      <c r="AI47" s="25" t="s">
        <v>22</v>
      </c>
      <c r="AJ47" s="31"/>
      <c r="AK47" s="31"/>
      <c r="AL47" s="31"/>
      <c r="AM47" s="234" t="str">
        <f>IF(AN8= "","",AN8)</f>
        <v>11. 2. 2019</v>
      </c>
      <c r="AN47" s="234"/>
      <c r="AO47" s="31"/>
      <c r="AP47" s="31"/>
      <c r="AQ47" s="31"/>
      <c r="AR47" s="34"/>
    </row>
    <row r="48" spans="2:57" s="1" customFormat="1" ht="6.95" customHeight="1">
      <c r="B48" s="30"/>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4"/>
    </row>
    <row r="49" spans="1:91" s="1" customFormat="1" ht="13.7" customHeight="1">
      <c r="B49" s="30"/>
      <c r="C49" s="25" t="s">
        <v>24</v>
      </c>
      <c r="D49" s="31"/>
      <c r="E49" s="31"/>
      <c r="F49" s="31"/>
      <c r="G49" s="31"/>
      <c r="H49" s="31"/>
      <c r="I49" s="31"/>
      <c r="J49" s="31"/>
      <c r="K49" s="31"/>
      <c r="L49" s="31" t="str">
        <f>IF(E11= "","",E11)</f>
        <v>SŽDC, s.o.; OŘ UNL - ST K. Vary</v>
      </c>
      <c r="M49" s="31"/>
      <c r="N49" s="31"/>
      <c r="O49" s="31"/>
      <c r="P49" s="31"/>
      <c r="Q49" s="31"/>
      <c r="R49" s="31"/>
      <c r="S49" s="31"/>
      <c r="T49" s="31"/>
      <c r="U49" s="31"/>
      <c r="V49" s="31"/>
      <c r="W49" s="31"/>
      <c r="X49" s="31"/>
      <c r="Y49" s="31"/>
      <c r="Z49" s="31"/>
      <c r="AA49" s="31"/>
      <c r="AB49" s="31"/>
      <c r="AC49" s="31"/>
      <c r="AD49" s="31"/>
      <c r="AE49" s="31"/>
      <c r="AF49" s="31"/>
      <c r="AG49" s="31"/>
      <c r="AH49" s="31"/>
      <c r="AI49" s="25" t="s">
        <v>33</v>
      </c>
      <c r="AJ49" s="31"/>
      <c r="AK49" s="31"/>
      <c r="AL49" s="31"/>
      <c r="AM49" s="230" t="str">
        <f>IF(E17="","",E17)</f>
        <v xml:space="preserve"> </v>
      </c>
      <c r="AN49" s="231"/>
      <c r="AO49" s="231"/>
      <c r="AP49" s="231"/>
      <c r="AQ49" s="31"/>
      <c r="AR49" s="34"/>
      <c r="AS49" s="224" t="s">
        <v>53</v>
      </c>
      <c r="AT49" s="225"/>
      <c r="AU49" s="52"/>
      <c r="AV49" s="52"/>
      <c r="AW49" s="52"/>
      <c r="AX49" s="52"/>
      <c r="AY49" s="52"/>
      <c r="AZ49" s="52"/>
      <c r="BA49" s="52"/>
      <c r="BB49" s="52"/>
      <c r="BC49" s="52"/>
      <c r="BD49" s="53"/>
    </row>
    <row r="50" spans="1:91" s="1" customFormat="1" ht="13.7" customHeight="1">
      <c r="B50" s="30"/>
      <c r="C50" s="25" t="s">
        <v>31</v>
      </c>
      <c r="D50" s="31"/>
      <c r="E50" s="31"/>
      <c r="F50" s="31"/>
      <c r="G50" s="31"/>
      <c r="H50" s="31"/>
      <c r="I50" s="31"/>
      <c r="J50" s="31"/>
      <c r="K50" s="31"/>
      <c r="L50" s="31" t="str">
        <f>IF(E14= "Vyplň údaj","",E14)</f>
        <v/>
      </c>
      <c r="M50" s="31"/>
      <c r="N50" s="31"/>
      <c r="O50" s="31"/>
      <c r="P50" s="31"/>
      <c r="Q50" s="31"/>
      <c r="R50" s="31"/>
      <c r="S50" s="31"/>
      <c r="T50" s="31"/>
      <c r="U50" s="31"/>
      <c r="V50" s="31"/>
      <c r="W50" s="31"/>
      <c r="X50" s="31"/>
      <c r="Y50" s="31"/>
      <c r="Z50" s="31"/>
      <c r="AA50" s="31"/>
      <c r="AB50" s="31"/>
      <c r="AC50" s="31"/>
      <c r="AD50" s="31"/>
      <c r="AE50" s="31"/>
      <c r="AF50" s="31"/>
      <c r="AG50" s="31"/>
      <c r="AH50" s="31"/>
      <c r="AI50" s="25" t="s">
        <v>36</v>
      </c>
      <c r="AJ50" s="31"/>
      <c r="AK50" s="31"/>
      <c r="AL50" s="31"/>
      <c r="AM50" s="230" t="str">
        <f>IF(E20="","",E20)</f>
        <v>Monika Roztočilová</v>
      </c>
      <c r="AN50" s="231"/>
      <c r="AO50" s="231"/>
      <c r="AP50" s="231"/>
      <c r="AQ50" s="31"/>
      <c r="AR50" s="34"/>
      <c r="AS50" s="226"/>
      <c r="AT50" s="227"/>
      <c r="AU50" s="54"/>
      <c r="AV50" s="54"/>
      <c r="AW50" s="54"/>
      <c r="AX50" s="54"/>
      <c r="AY50" s="54"/>
      <c r="AZ50" s="54"/>
      <c r="BA50" s="54"/>
      <c r="BB50" s="54"/>
      <c r="BC50" s="54"/>
      <c r="BD50" s="55"/>
    </row>
    <row r="51" spans="1:91" s="1" customFormat="1" ht="10.9" customHeight="1">
      <c r="B51" s="30"/>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4"/>
      <c r="AS51" s="228"/>
      <c r="AT51" s="229"/>
      <c r="AU51" s="56"/>
      <c r="AV51" s="56"/>
      <c r="AW51" s="56"/>
      <c r="AX51" s="56"/>
      <c r="AY51" s="56"/>
      <c r="AZ51" s="56"/>
      <c r="BA51" s="56"/>
      <c r="BB51" s="56"/>
      <c r="BC51" s="56"/>
      <c r="BD51" s="57"/>
    </row>
    <row r="52" spans="1:91" s="1" customFormat="1" ht="29.25" customHeight="1">
      <c r="B52" s="30"/>
      <c r="C52" s="252" t="s">
        <v>54</v>
      </c>
      <c r="D52" s="247"/>
      <c r="E52" s="247"/>
      <c r="F52" s="247"/>
      <c r="G52" s="247"/>
      <c r="H52" s="58"/>
      <c r="I52" s="246" t="s">
        <v>55</v>
      </c>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9" t="s">
        <v>56</v>
      </c>
      <c r="AH52" s="247"/>
      <c r="AI52" s="247"/>
      <c r="AJ52" s="247"/>
      <c r="AK52" s="247"/>
      <c r="AL52" s="247"/>
      <c r="AM52" s="247"/>
      <c r="AN52" s="246" t="s">
        <v>57</v>
      </c>
      <c r="AO52" s="247"/>
      <c r="AP52" s="248"/>
      <c r="AQ52" s="59" t="s">
        <v>58</v>
      </c>
      <c r="AR52" s="34"/>
      <c r="AS52" s="60" t="s">
        <v>59</v>
      </c>
      <c r="AT52" s="61" t="s">
        <v>60</v>
      </c>
      <c r="AU52" s="61" t="s">
        <v>61</v>
      </c>
      <c r="AV52" s="61" t="s">
        <v>62</v>
      </c>
      <c r="AW52" s="61" t="s">
        <v>63</v>
      </c>
      <c r="AX52" s="61" t="s">
        <v>64</v>
      </c>
      <c r="AY52" s="61" t="s">
        <v>65</v>
      </c>
      <c r="AZ52" s="61" t="s">
        <v>66</v>
      </c>
      <c r="BA52" s="61" t="s">
        <v>67</v>
      </c>
      <c r="BB52" s="61" t="s">
        <v>68</v>
      </c>
      <c r="BC52" s="61" t="s">
        <v>69</v>
      </c>
      <c r="BD52" s="62" t="s">
        <v>70</v>
      </c>
    </row>
    <row r="53" spans="1:91" s="1" customFormat="1" ht="10.9" customHeight="1">
      <c r="B53" s="30"/>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4"/>
      <c r="AS53" s="63"/>
      <c r="AT53" s="64"/>
      <c r="AU53" s="64"/>
      <c r="AV53" s="64"/>
      <c r="AW53" s="64"/>
      <c r="AX53" s="64"/>
      <c r="AY53" s="64"/>
      <c r="AZ53" s="64"/>
      <c r="BA53" s="64"/>
      <c r="BB53" s="64"/>
      <c r="BC53" s="64"/>
      <c r="BD53" s="65"/>
    </row>
    <row r="54" spans="1:91" s="4" customFormat="1" ht="32.450000000000003" customHeight="1">
      <c r="B54" s="66"/>
      <c r="C54" s="67" t="s">
        <v>71</v>
      </c>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250">
        <f>ROUND(SUM(AG55:AG62),2)</f>
        <v>0</v>
      </c>
      <c r="AH54" s="250"/>
      <c r="AI54" s="250"/>
      <c r="AJ54" s="250"/>
      <c r="AK54" s="250"/>
      <c r="AL54" s="250"/>
      <c r="AM54" s="250"/>
      <c r="AN54" s="251">
        <f t="shared" ref="AN54:AN62" si="0">SUM(AG54,AT54)</f>
        <v>0</v>
      </c>
      <c r="AO54" s="251"/>
      <c r="AP54" s="251"/>
      <c r="AQ54" s="70" t="s">
        <v>1</v>
      </c>
      <c r="AR54" s="71"/>
      <c r="AS54" s="72">
        <f>ROUND(SUM(AS55:AS62),2)</f>
        <v>0</v>
      </c>
      <c r="AT54" s="73">
        <f t="shared" ref="AT54:AT62" si="1">ROUND(SUM(AV54:AW54),2)</f>
        <v>0</v>
      </c>
      <c r="AU54" s="74">
        <f>ROUND(SUM(AU55:AU62),5)</f>
        <v>0</v>
      </c>
      <c r="AV54" s="73">
        <f>ROUND(AZ54*L29,2)</f>
        <v>0</v>
      </c>
      <c r="AW54" s="73">
        <f>ROUND(BA54*L30,2)</f>
        <v>0</v>
      </c>
      <c r="AX54" s="73">
        <f>ROUND(BB54*L29,2)</f>
        <v>0</v>
      </c>
      <c r="AY54" s="73">
        <f>ROUND(BC54*L30,2)</f>
        <v>0</v>
      </c>
      <c r="AZ54" s="73">
        <f>ROUND(SUM(AZ55:AZ62),2)</f>
        <v>0</v>
      </c>
      <c r="BA54" s="73">
        <f>ROUND(SUM(BA55:BA62),2)</f>
        <v>0</v>
      </c>
      <c r="BB54" s="73">
        <f>ROUND(SUM(BB55:BB62),2)</f>
        <v>0</v>
      </c>
      <c r="BC54" s="73">
        <f>ROUND(SUM(BC55:BC62),2)</f>
        <v>0</v>
      </c>
      <c r="BD54" s="75">
        <f>ROUND(SUM(BD55:BD62),2)</f>
        <v>0</v>
      </c>
      <c r="BS54" s="76" t="s">
        <v>72</v>
      </c>
      <c r="BT54" s="76" t="s">
        <v>73</v>
      </c>
      <c r="BU54" s="77" t="s">
        <v>74</v>
      </c>
      <c r="BV54" s="76" t="s">
        <v>75</v>
      </c>
      <c r="BW54" s="76" t="s">
        <v>5</v>
      </c>
      <c r="BX54" s="76" t="s">
        <v>76</v>
      </c>
      <c r="CL54" s="76" t="s">
        <v>1</v>
      </c>
    </row>
    <row r="55" spans="1:91" s="5" customFormat="1" ht="27" customHeight="1">
      <c r="A55" s="78" t="s">
        <v>77</v>
      </c>
      <c r="B55" s="79"/>
      <c r="C55" s="80"/>
      <c r="D55" s="245" t="s">
        <v>78</v>
      </c>
      <c r="E55" s="245"/>
      <c r="F55" s="245"/>
      <c r="G55" s="245"/>
      <c r="H55" s="245"/>
      <c r="I55" s="81"/>
      <c r="J55" s="245" t="s">
        <v>79</v>
      </c>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3">
        <f>'A.1 - Práce na ŽSv - KOLE...'!J30</f>
        <v>0</v>
      </c>
      <c r="AH55" s="244"/>
      <c r="AI55" s="244"/>
      <c r="AJ55" s="244"/>
      <c r="AK55" s="244"/>
      <c r="AL55" s="244"/>
      <c r="AM55" s="244"/>
      <c r="AN55" s="243">
        <f t="shared" si="0"/>
        <v>0</v>
      </c>
      <c r="AO55" s="244"/>
      <c r="AP55" s="244"/>
      <c r="AQ55" s="82" t="s">
        <v>80</v>
      </c>
      <c r="AR55" s="83"/>
      <c r="AS55" s="84">
        <v>0</v>
      </c>
      <c r="AT55" s="85">
        <f t="shared" si="1"/>
        <v>0</v>
      </c>
      <c r="AU55" s="86">
        <f>'A.1 - Práce na ŽSv - KOLE...'!P79</f>
        <v>0</v>
      </c>
      <c r="AV55" s="85">
        <f>'A.1 - Práce na ŽSv - KOLE...'!J33</f>
        <v>0</v>
      </c>
      <c r="AW55" s="85">
        <f>'A.1 - Práce na ŽSv - KOLE...'!J34</f>
        <v>0</v>
      </c>
      <c r="AX55" s="85">
        <f>'A.1 - Práce na ŽSv - KOLE...'!J35</f>
        <v>0</v>
      </c>
      <c r="AY55" s="85">
        <f>'A.1 - Práce na ŽSv - KOLE...'!J36</f>
        <v>0</v>
      </c>
      <c r="AZ55" s="85">
        <f>'A.1 - Práce na ŽSv - KOLE...'!F33</f>
        <v>0</v>
      </c>
      <c r="BA55" s="85">
        <f>'A.1 - Práce na ŽSv - KOLE...'!F34</f>
        <v>0</v>
      </c>
      <c r="BB55" s="85">
        <f>'A.1 - Práce na ŽSv - KOLE...'!F35</f>
        <v>0</v>
      </c>
      <c r="BC55" s="85">
        <f>'A.1 - Práce na ŽSv - KOLE...'!F36</f>
        <v>0</v>
      </c>
      <c r="BD55" s="87">
        <f>'A.1 - Práce na ŽSv - KOLE...'!F37</f>
        <v>0</v>
      </c>
      <c r="BT55" s="88" t="s">
        <v>81</v>
      </c>
      <c r="BV55" s="88" t="s">
        <v>75</v>
      </c>
      <c r="BW55" s="88" t="s">
        <v>82</v>
      </c>
      <c r="BX55" s="88" t="s">
        <v>5</v>
      </c>
      <c r="CL55" s="88" t="s">
        <v>1</v>
      </c>
      <c r="CM55" s="88" t="s">
        <v>83</v>
      </c>
    </row>
    <row r="56" spans="1:91" s="5" customFormat="1" ht="27" customHeight="1">
      <c r="A56" s="78" t="s">
        <v>77</v>
      </c>
      <c r="B56" s="79"/>
      <c r="C56" s="80"/>
      <c r="D56" s="245" t="s">
        <v>84</v>
      </c>
      <c r="E56" s="245"/>
      <c r="F56" s="245"/>
      <c r="G56" s="245"/>
      <c r="H56" s="245"/>
      <c r="I56" s="81"/>
      <c r="J56" s="245" t="s">
        <v>85</v>
      </c>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3">
        <f>'A.2 - Práce na ŽSv - VÝHY...'!J30</f>
        <v>0</v>
      </c>
      <c r="AH56" s="244"/>
      <c r="AI56" s="244"/>
      <c r="AJ56" s="244"/>
      <c r="AK56" s="244"/>
      <c r="AL56" s="244"/>
      <c r="AM56" s="244"/>
      <c r="AN56" s="243">
        <f t="shared" si="0"/>
        <v>0</v>
      </c>
      <c r="AO56" s="244"/>
      <c r="AP56" s="244"/>
      <c r="AQ56" s="82" t="s">
        <v>80</v>
      </c>
      <c r="AR56" s="83"/>
      <c r="AS56" s="84">
        <v>0</v>
      </c>
      <c r="AT56" s="85">
        <f t="shared" si="1"/>
        <v>0</v>
      </c>
      <c r="AU56" s="86">
        <f>'A.2 - Práce na ŽSv - VÝHY...'!P79</f>
        <v>0</v>
      </c>
      <c r="AV56" s="85">
        <f>'A.2 - Práce na ŽSv - VÝHY...'!J33</f>
        <v>0</v>
      </c>
      <c r="AW56" s="85">
        <f>'A.2 - Práce na ŽSv - VÝHY...'!J34</f>
        <v>0</v>
      </c>
      <c r="AX56" s="85">
        <f>'A.2 - Práce na ŽSv - VÝHY...'!J35</f>
        <v>0</v>
      </c>
      <c r="AY56" s="85">
        <f>'A.2 - Práce na ŽSv - VÝHY...'!J36</f>
        <v>0</v>
      </c>
      <c r="AZ56" s="85">
        <f>'A.2 - Práce na ŽSv - VÝHY...'!F33</f>
        <v>0</v>
      </c>
      <c r="BA56" s="85">
        <f>'A.2 - Práce na ŽSv - VÝHY...'!F34</f>
        <v>0</v>
      </c>
      <c r="BB56" s="85">
        <f>'A.2 - Práce na ŽSv - VÝHY...'!F35</f>
        <v>0</v>
      </c>
      <c r="BC56" s="85">
        <f>'A.2 - Práce na ŽSv - VÝHY...'!F36</f>
        <v>0</v>
      </c>
      <c r="BD56" s="87">
        <f>'A.2 - Práce na ŽSv - VÝHY...'!F37</f>
        <v>0</v>
      </c>
      <c r="BT56" s="88" t="s">
        <v>81</v>
      </c>
      <c r="BV56" s="88" t="s">
        <v>75</v>
      </c>
      <c r="BW56" s="88" t="s">
        <v>86</v>
      </c>
      <c r="BX56" s="88" t="s">
        <v>5</v>
      </c>
      <c r="CL56" s="88" t="s">
        <v>1</v>
      </c>
      <c r="CM56" s="88" t="s">
        <v>83</v>
      </c>
    </row>
    <row r="57" spans="1:91" s="5" customFormat="1" ht="27" customHeight="1">
      <c r="A57" s="78" t="s">
        <v>77</v>
      </c>
      <c r="B57" s="79"/>
      <c r="C57" s="80"/>
      <c r="D57" s="245" t="s">
        <v>87</v>
      </c>
      <c r="E57" s="245"/>
      <c r="F57" s="245"/>
      <c r="G57" s="245"/>
      <c r="H57" s="245"/>
      <c r="I57" s="81"/>
      <c r="J57" s="245" t="s">
        <v>88</v>
      </c>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3">
        <f>'A.3 - Materiál zajištěný ...'!J30</f>
        <v>0</v>
      </c>
      <c r="AH57" s="244"/>
      <c r="AI57" s="244"/>
      <c r="AJ57" s="244"/>
      <c r="AK57" s="244"/>
      <c r="AL57" s="244"/>
      <c r="AM57" s="244"/>
      <c r="AN57" s="243">
        <f t="shared" si="0"/>
        <v>0</v>
      </c>
      <c r="AO57" s="244"/>
      <c r="AP57" s="244"/>
      <c r="AQ57" s="82" t="s">
        <v>80</v>
      </c>
      <c r="AR57" s="83"/>
      <c r="AS57" s="84">
        <v>0</v>
      </c>
      <c r="AT57" s="85">
        <f t="shared" si="1"/>
        <v>0</v>
      </c>
      <c r="AU57" s="86">
        <f>'A.3 - Materiál zajištěný ...'!P79</f>
        <v>0</v>
      </c>
      <c r="AV57" s="85">
        <f>'A.3 - Materiál zajištěný ...'!J33</f>
        <v>0</v>
      </c>
      <c r="AW57" s="85">
        <f>'A.3 - Materiál zajištěný ...'!J34</f>
        <v>0</v>
      </c>
      <c r="AX57" s="85">
        <f>'A.3 - Materiál zajištěný ...'!J35</f>
        <v>0</v>
      </c>
      <c r="AY57" s="85">
        <f>'A.3 - Materiál zajištěný ...'!J36</f>
        <v>0</v>
      </c>
      <c r="AZ57" s="85">
        <f>'A.3 - Materiál zajištěný ...'!F33</f>
        <v>0</v>
      </c>
      <c r="BA57" s="85">
        <f>'A.3 - Materiál zajištěný ...'!F34</f>
        <v>0</v>
      </c>
      <c r="BB57" s="85">
        <f>'A.3 - Materiál zajištěný ...'!F35</f>
        <v>0</v>
      </c>
      <c r="BC57" s="85">
        <f>'A.3 - Materiál zajištěný ...'!F36</f>
        <v>0</v>
      </c>
      <c r="BD57" s="87">
        <f>'A.3 - Materiál zajištěný ...'!F37</f>
        <v>0</v>
      </c>
      <c r="BT57" s="88" t="s">
        <v>81</v>
      </c>
      <c r="BV57" s="88" t="s">
        <v>75</v>
      </c>
      <c r="BW57" s="88" t="s">
        <v>89</v>
      </c>
      <c r="BX57" s="88" t="s">
        <v>5</v>
      </c>
      <c r="CL57" s="88" t="s">
        <v>1</v>
      </c>
      <c r="CM57" s="88" t="s">
        <v>83</v>
      </c>
    </row>
    <row r="58" spans="1:91" s="5" customFormat="1" ht="27" customHeight="1">
      <c r="A58" s="78" t="s">
        <v>77</v>
      </c>
      <c r="B58" s="79"/>
      <c r="C58" s="80"/>
      <c r="D58" s="245" t="s">
        <v>90</v>
      </c>
      <c r="E58" s="245"/>
      <c r="F58" s="245"/>
      <c r="G58" s="245"/>
      <c r="H58" s="245"/>
      <c r="I58" s="81"/>
      <c r="J58" s="245" t="s">
        <v>91</v>
      </c>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3">
        <f>'A.4 - Přejezd a přechody ...'!J30</f>
        <v>0</v>
      </c>
      <c r="AH58" s="244"/>
      <c r="AI58" s="244"/>
      <c r="AJ58" s="244"/>
      <c r="AK58" s="244"/>
      <c r="AL58" s="244"/>
      <c r="AM58" s="244"/>
      <c r="AN58" s="243">
        <f t="shared" si="0"/>
        <v>0</v>
      </c>
      <c r="AO58" s="244"/>
      <c r="AP58" s="244"/>
      <c r="AQ58" s="82" t="s">
        <v>80</v>
      </c>
      <c r="AR58" s="83"/>
      <c r="AS58" s="84">
        <v>0</v>
      </c>
      <c r="AT58" s="85">
        <f t="shared" si="1"/>
        <v>0</v>
      </c>
      <c r="AU58" s="86">
        <f>'A.4 - Přejezd a přechody ...'!P79</f>
        <v>0</v>
      </c>
      <c r="AV58" s="85">
        <f>'A.4 - Přejezd a přechody ...'!J33</f>
        <v>0</v>
      </c>
      <c r="AW58" s="85">
        <f>'A.4 - Přejezd a přechody ...'!J34</f>
        <v>0</v>
      </c>
      <c r="AX58" s="85">
        <f>'A.4 - Přejezd a přechody ...'!J35</f>
        <v>0</v>
      </c>
      <c r="AY58" s="85">
        <f>'A.4 - Přejezd a přechody ...'!J36</f>
        <v>0</v>
      </c>
      <c r="AZ58" s="85">
        <f>'A.4 - Přejezd a přechody ...'!F33</f>
        <v>0</v>
      </c>
      <c r="BA58" s="85">
        <f>'A.4 - Přejezd a přechody ...'!F34</f>
        <v>0</v>
      </c>
      <c r="BB58" s="85">
        <f>'A.4 - Přejezd a přechody ...'!F35</f>
        <v>0</v>
      </c>
      <c r="BC58" s="85">
        <f>'A.4 - Přejezd a přechody ...'!F36</f>
        <v>0</v>
      </c>
      <c r="BD58" s="87">
        <f>'A.4 - Přejezd a přechody ...'!F37</f>
        <v>0</v>
      </c>
      <c r="BT58" s="88" t="s">
        <v>81</v>
      </c>
      <c r="BV58" s="88" t="s">
        <v>75</v>
      </c>
      <c r="BW58" s="88" t="s">
        <v>92</v>
      </c>
      <c r="BX58" s="88" t="s">
        <v>5</v>
      </c>
      <c r="CL58" s="88" t="s">
        <v>1</v>
      </c>
      <c r="CM58" s="88" t="s">
        <v>83</v>
      </c>
    </row>
    <row r="59" spans="1:91" s="5" customFormat="1" ht="27" customHeight="1">
      <c r="A59" s="78" t="s">
        <v>77</v>
      </c>
      <c r="B59" s="79"/>
      <c r="C59" s="80"/>
      <c r="D59" s="245" t="s">
        <v>93</v>
      </c>
      <c r="E59" s="245"/>
      <c r="F59" s="245"/>
      <c r="G59" s="245"/>
      <c r="H59" s="245"/>
      <c r="I59" s="81"/>
      <c r="J59" s="245" t="s">
        <v>94</v>
      </c>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3">
        <f>'A.5 - Práce SSZT a SEE (S...'!J30</f>
        <v>0</v>
      </c>
      <c r="AH59" s="244"/>
      <c r="AI59" s="244"/>
      <c r="AJ59" s="244"/>
      <c r="AK59" s="244"/>
      <c r="AL59" s="244"/>
      <c r="AM59" s="244"/>
      <c r="AN59" s="243">
        <f t="shared" si="0"/>
        <v>0</v>
      </c>
      <c r="AO59" s="244"/>
      <c r="AP59" s="244"/>
      <c r="AQ59" s="82" t="s">
        <v>80</v>
      </c>
      <c r="AR59" s="83"/>
      <c r="AS59" s="84">
        <v>0</v>
      </c>
      <c r="AT59" s="85">
        <f t="shared" si="1"/>
        <v>0</v>
      </c>
      <c r="AU59" s="86">
        <f>'A.5 - Práce SSZT a SEE (S...'!P79</f>
        <v>0</v>
      </c>
      <c r="AV59" s="85">
        <f>'A.5 - Práce SSZT a SEE (S...'!J33</f>
        <v>0</v>
      </c>
      <c r="AW59" s="85">
        <f>'A.5 - Práce SSZT a SEE (S...'!J34</f>
        <v>0</v>
      </c>
      <c r="AX59" s="85">
        <f>'A.5 - Práce SSZT a SEE (S...'!J35</f>
        <v>0</v>
      </c>
      <c r="AY59" s="85">
        <f>'A.5 - Práce SSZT a SEE (S...'!J36</f>
        <v>0</v>
      </c>
      <c r="AZ59" s="85">
        <f>'A.5 - Práce SSZT a SEE (S...'!F33</f>
        <v>0</v>
      </c>
      <c r="BA59" s="85">
        <f>'A.5 - Práce SSZT a SEE (S...'!F34</f>
        <v>0</v>
      </c>
      <c r="BB59" s="85">
        <f>'A.5 - Práce SSZT a SEE (S...'!F35</f>
        <v>0</v>
      </c>
      <c r="BC59" s="85">
        <f>'A.5 - Práce SSZT a SEE (S...'!F36</f>
        <v>0</v>
      </c>
      <c r="BD59" s="87">
        <f>'A.5 - Práce SSZT a SEE (S...'!F37</f>
        <v>0</v>
      </c>
      <c r="BT59" s="88" t="s">
        <v>81</v>
      </c>
      <c r="BV59" s="88" t="s">
        <v>75</v>
      </c>
      <c r="BW59" s="88" t="s">
        <v>95</v>
      </c>
      <c r="BX59" s="88" t="s">
        <v>5</v>
      </c>
      <c r="CL59" s="88" t="s">
        <v>1</v>
      </c>
      <c r="CM59" s="88" t="s">
        <v>83</v>
      </c>
    </row>
    <row r="60" spans="1:91" s="5" customFormat="1" ht="27" customHeight="1">
      <c r="A60" s="78" t="s">
        <v>77</v>
      </c>
      <c r="B60" s="79"/>
      <c r="C60" s="80"/>
      <c r="D60" s="245" t="s">
        <v>96</v>
      </c>
      <c r="E60" s="245"/>
      <c r="F60" s="245"/>
      <c r="G60" s="245"/>
      <c r="H60" s="245"/>
      <c r="I60" s="81"/>
      <c r="J60" s="245" t="s">
        <v>97</v>
      </c>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3">
        <f>'A.6 - Přepravy a manipula...'!J30</f>
        <v>0</v>
      </c>
      <c r="AH60" s="244"/>
      <c r="AI60" s="244"/>
      <c r="AJ60" s="244"/>
      <c r="AK60" s="244"/>
      <c r="AL60" s="244"/>
      <c r="AM60" s="244"/>
      <c r="AN60" s="243">
        <f t="shared" si="0"/>
        <v>0</v>
      </c>
      <c r="AO60" s="244"/>
      <c r="AP60" s="244"/>
      <c r="AQ60" s="82" t="s">
        <v>80</v>
      </c>
      <c r="AR60" s="83"/>
      <c r="AS60" s="84">
        <v>0</v>
      </c>
      <c r="AT60" s="85">
        <f t="shared" si="1"/>
        <v>0</v>
      </c>
      <c r="AU60" s="86">
        <f>'A.6 - Přepravy a manipula...'!P79</f>
        <v>0</v>
      </c>
      <c r="AV60" s="85">
        <f>'A.6 - Přepravy a manipula...'!J33</f>
        <v>0</v>
      </c>
      <c r="AW60" s="85">
        <f>'A.6 - Přepravy a manipula...'!J34</f>
        <v>0</v>
      </c>
      <c r="AX60" s="85">
        <f>'A.6 - Přepravy a manipula...'!J35</f>
        <v>0</v>
      </c>
      <c r="AY60" s="85">
        <f>'A.6 - Přepravy a manipula...'!J36</f>
        <v>0</v>
      </c>
      <c r="AZ60" s="85">
        <f>'A.6 - Přepravy a manipula...'!F33</f>
        <v>0</v>
      </c>
      <c r="BA60" s="85">
        <f>'A.6 - Přepravy a manipula...'!F34</f>
        <v>0</v>
      </c>
      <c r="BB60" s="85">
        <f>'A.6 - Přepravy a manipula...'!F35</f>
        <v>0</v>
      </c>
      <c r="BC60" s="85">
        <f>'A.6 - Přepravy a manipula...'!F36</f>
        <v>0</v>
      </c>
      <c r="BD60" s="87">
        <f>'A.6 - Přepravy a manipula...'!F37</f>
        <v>0</v>
      </c>
      <c r="BT60" s="88" t="s">
        <v>81</v>
      </c>
      <c r="BV60" s="88" t="s">
        <v>75</v>
      </c>
      <c r="BW60" s="88" t="s">
        <v>98</v>
      </c>
      <c r="BX60" s="88" t="s">
        <v>5</v>
      </c>
      <c r="CL60" s="88" t="s">
        <v>1</v>
      </c>
      <c r="CM60" s="88" t="s">
        <v>83</v>
      </c>
    </row>
    <row r="61" spans="1:91" s="5" customFormat="1" ht="16.5" customHeight="1">
      <c r="A61" s="78" t="s">
        <v>77</v>
      </c>
      <c r="B61" s="79"/>
      <c r="C61" s="80"/>
      <c r="D61" s="245" t="s">
        <v>99</v>
      </c>
      <c r="E61" s="245"/>
      <c r="F61" s="245"/>
      <c r="G61" s="245"/>
      <c r="H61" s="245"/>
      <c r="I61" s="81"/>
      <c r="J61" s="245" t="s">
        <v>100</v>
      </c>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3">
        <f>'A.7 - Oprava boční rampy ...'!J30</f>
        <v>0</v>
      </c>
      <c r="AH61" s="244"/>
      <c r="AI61" s="244"/>
      <c r="AJ61" s="244"/>
      <c r="AK61" s="244"/>
      <c r="AL61" s="244"/>
      <c r="AM61" s="244"/>
      <c r="AN61" s="243">
        <f t="shared" si="0"/>
        <v>0</v>
      </c>
      <c r="AO61" s="244"/>
      <c r="AP61" s="244"/>
      <c r="AQ61" s="82" t="s">
        <v>80</v>
      </c>
      <c r="AR61" s="83"/>
      <c r="AS61" s="84">
        <v>0</v>
      </c>
      <c r="AT61" s="85">
        <f t="shared" si="1"/>
        <v>0</v>
      </c>
      <c r="AU61" s="86">
        <f>'A.7 - Oprava boční rampy ...'!P79</f>
        <v>0</v>
      </c>
      <c r="AV61" s="85">
        <f>'A.7 - Oprava boční rampy ...'!J33</f>
        <v>0</v>
      </c>
      <c r="AW61" s="85">
        <f>'A.7 - Oprava boční rampy ...'!J34</f>
        <v>0</v>
      </c>
      <c r="AX61" s="85">
        <f>'A.7 - Oprava boční rampy ...'!J35</f>
        <v>0</v>
      </c>
      <c r="AY61" s="85">
        <f>'A.7 - Oprava boční rampy ...'!J36</f>
        <v>0</v>
      </c>
      <c r="AZ61" s="85">
        <f>'A.7 - Oprava boční rampy ...'!F33</f>
        <v>0</v>
      </c>
      <c r="BA61" s="85">
        <f>'A.7 - Oprava boční rampy ...'!F34</f>
        <v>0</v>
      </c>
      <c r="BB61" s="85">
        <f>'A.7 - Oprava boční rampy ...'!F35</f>
        <v>0</v>
      </c>
      <c r="BC61" s="85">
        <f>'A.7 - Oprava boční rampy ...'!F36</f>
        <v>0</v>
      </c>
      <c r="BD61" s="87">
        <f>'A.7 - Oprava boční rampy ...'!F37</f>
        <v>0</v>
      </c>
      <c r="BT61" s="88" t="s">
        <v>81</v>
      </c>
      <c r="BV61" s="88" t="s">
        <v>75</v>
      </c>
      <c r="BW61" s="88" t="s">
        <v>101</v>
      </c>
      <c r="BX61" s="88" t="s">
        <v>5</v>
      </c>
      <c r="CL61" s="88" t="s">
        <v>1</v>
      </c>
      <c r="CM61" s="88" t="s">
        <v>83</v>
      </c>
    </row>
    <row r="62" spans="1:91" s="5" customFormat="1" ht="16.5" customHeight="1">
      <c r="A62" s="78" t="s">
        <v>77</v>
      </c>
      <c r="B62" s="79"/>
      <c r="C62" s="80"/>
      <c r="D62" s="245" t="s">
        <v>102</v>
      </c>
      <c r="E62" s="245"/>
      <c r="F62" s="245"/>
      <c r="G62" s="245"/>
      <c r="H62" s="245"/>
      <c r="I62" s="81"/>
      <c r="J62" s="245" t="s">
        <v>103</v>
      </c>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3">
        <f>'A.8 - VON (Sborník SŽDC 2...'!J30</f>
        <v>0</v>
      </c>
      <c r="AH62" s="244"/>
      <c r="AI62" s="244"/>
      <c r="AJ62" s="244"/>
      <c r="AK62" s="244"/>
      <c r="AL62" s="244"/>
      <c r="AM62" s="244"/>
      <c r="AN62" s="243">
        <f t="shared" si="0"/>
        <v>0</v>
      </c>
      <c r="AO62" s="244"/>
      <c r="AP62" s="244"/>
      <c r="AQ62" s="82" t="s">
        <v>80</v>
      </c>
      <c r="AR62" s="83"/>
      <c r="AS62" s="89">
        <v>0</v>
      </c>
      <c r="AT62" s="90">
        <f t="shared" si="1"/>
        <v>0</v>
      </c>
      <c r="AU62" s="91">
        <f>'A.8 - VON (Sborník SŽDC 2...'!P79</f>
        <v>0</v>
      </c>
      <c r="AV62" s="90">
        <f>'A.8 - VON (Sborník SŽDC 2...'!J33</f>
        <v>0</v>
      </c>
      <c r="AW62" s="90">
        <f>'A.8 - VON (Sborník SŽDC 2...'!J34</f>
        <v>0</v>
      </c>
      <c r="AX62" s="90">
        <f>'A.8 - VON (Sborník SŽDC 2...'!J35</f>
        <v>0</v>
      </c>
      <c r="AY62" s="90">
        <f>'A.8 - VON (Sborník SŽDC 2...'!J36</f>
        <v>0</v>
      </c>
      <c r="AZ62" s="90">
        <f>'A.8 - VON (Sborník SŽDC 2...'!F33</f>
        <v>0</v>
      </c>
      <c r="BA62" s="90">
        <f>'A.8 - VON (Sborník SŽDC 2...'!F34</f>
        <v>0</v>
      </c>
      <c r="BB62" s="90">
        <f>'A.8 - VON (Sborník SŽDC 2...'!F35</f>
        <v>0</v>
      </c>
      <c r="BC62" s="90">
        <f>'A.8 - VON (Sborník SŽDC 2...'!F36</f>
        <v>0</v>
      </c>
      <c r="BD62" s="92">
        <f>'A.8 - VON (Sborník SŽDC 2...'!F37</f>
        <v>0</v>
      </c>
      <c r="BT62" s="88" t="s">
        <v>81</v>
      </c>
      <c r="BV62" s="88" t="s">
        <v>75</v>
      </c>
      <c r="BW62" s="88" t="s">
        <v>104</v>
      </c>
      <c r="BX62" s="88" t="s">
        <v>5</v>
      </c>
      <c r="CL62" s="88" t="s">
        <v>1</v>
      </c>
      <c r="CM62" s="88" t="s">
        <v>83</v>
      </c>
    </row>
    <row r="63" spans="1:91" s="1" customFormat="1" ht="30" customHeight="1">
      <c r="B63" s="30"/>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4"/>
    </row>
    <row r="64" spans="1:91" s="1" customFormat="1" ht="6.95" customHeight="1">
      <c r="B64" s="42"/>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34"/>
    </row>
  </sheetData>
  <sheetProtection algorithmName="SHA-512" hashValue="RVV1dm8bJZU4jz7l6TPuGpi8oSBm4tQPWoQ/o33eMtamLn2LtzFH5lksnZWkYZNm3h6z+DHTHvy9fuDgRWktuw==" saltValue="eep+Iqt3kcKZNiSK3e0h9li/jwPMmR2yETm3sM75cAjRK/a24ua0nDG+pcEywPT2ywfHdxGY+l6cyF2y4KjpwQ==" spinCount="100000" sheet="1" objects="1" scenarios="1" formatColumns="0" formatRows="0"/>
  <mergeCells count="70">
    <mergeCell ref="AG62:AM62"/>
    <mergeCell ref="AG54:AM54"/>
    <mergeCell ref="AN54:AP54"/>
    <mergeCell ref="C52:G52"/>
    <mergeCell ref="I52:AF52"/>
    <mergeCell ref="J55:AF55"/>
    <mergeCell ref="J56:AF56"/>
    <mergeCell ref="J57:AF57"/>
    <mergeCell ref="J58:AF58"/>
    <mergeCell ref="J59:AF59"/>
    <mergeCell ref="J60:AF60"/>
    <mergeCell ref="J61:AF61"/>
    <mergeCell ref="J62:AF62"/>
    <mergeCell ref="AN62:AP62"/>
    <mergeCell ref="D62:H62"/>
    <mergeCell ref="D55:H55"/>
    <mergeCell ref="D56:H56"/>
    <mergeCell ref="D57:H57"/>
    <mergeCell ref="D58:H58"/>
    <mergeCell ref="D59:H59"/>
    <mergeCell ref="D60:H60"/>
    <mergeCell ref="D61:H61"/>
    <mergeCell ref="AN55:AP55"/>
    <mergeCell ref="AG55:AM55"/>
    <mergeCell ref="AN56:AP56"/>
    <mergeCell ref="AG56:AM56"/>
    <mergeCell ref="AN57:AP57"/>
    <mergeCell ref="AG57:AM57"/>
    <mergeCell ref="AG58:AM58"/>
    <mergeCell ref="L30:P30"/>
    <mergeCell ref="L31:P31"/>
    <mergeCell ref="L32:P32"/>
    <mergeCell ref="L33:P33"/>
    <mergeCell ref="AN61:AP61"/>
    <mergeCell ref="AN58:AP58"/>
    <mergeCell ref="AN59:AP59"/>
    <mergeCell ref="AN60:AP60"/>
    <mergeCell ref="AN52:AP52"/>
    <mergeCell ref="AG52:AM52"/>
    <mergeCell ref="AG59:AM59"/>
    <mergeCell ref="AG60:AM60"/>
    <mergeCell ref="AG61:AM61"/>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A.1 - Práce na ŽSv - KOLE...'!C2" display="/"/>
    <hyperlink ref="A56" location="'A.2 - Práce na ŽSv - VÝHY...'!C2" display="/"/>
    <hyperlink ref="A57" location="'A.3 - Materiál zajištěný ...'!C2" display="/"/>
    <hyperlink ref="A58" location="'A.4 - Přejezd a přechody ...'!C2" display="/"/>
    <hyperlink ref="A59" location="'A.5 - Práce SSZT a SEE (S...'!C2" display="/"/>
    <hyperlink ref="A60" location="'A.6 - Přepravy a manipula...'!C2" display="/"/>
    <hyperlink ref="A61" location="'A.7 - Oprava boční rampy ...'!C2" display="/"/>
    <hyperlink ref="A62" location="'A.8 - VON (Sborník SŽDC 2...'!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8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82</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107</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ROUND((SUM(BE79:BE280)),  2)</f>
        <v>0</v>
      </c>
      <c r="I33" s="110">
        <v>0.21</v>
      </c>
      <c r="J33" s="109">
        <f>ROUND(((SUM(BE79:BE280))*I33),  2)</f>
        <v>0</v>
      </c>
      <c r="L33" s="34"/>
    </row>
    <row r="34" spans="2:12" s="1" customFormat="1" ht="14.45" customHeight="1">
      <c r="B34" s="34"/>
      <c r="E34" s="98" t="s">
        <v>45</v>
      </c>
      <c r="F34" s="109">
        <f>ROUND((SUM(BF79:BF280)),  2)</f>
        <v>0</v>
      </c>
      <c r="I34" s="110">
        <v>0.15</v>
      </c>
      <c r="J34" s="109">
        <f>ROUND(((SUM(BF79:BF280))*I34),  2)</f>
        <v>0</v>
      </c>
      <c r="L34" s="34"/>
    </row>
    <row r="35" spans="2:12" s="1" customFormat="1" ht="14.45" hidden="1" customHeight="1">
      <c r="B35" s="34"/>
      <c r="E35" s="98" t="s">
        <v>46</v>
      </c>
      <c r="F35" s="109">
        <f>ROUND((SUM(BG79:BG280)),  2)</f>
        <v>0</v>
      </c>
      <c r="I35" s="110">
        <v>0.21</v>
      </c>
      <c r="J35" s="109">
        <f>0</f>
        <v>0</v>
      </c>
      <c r="L35" s="34"/>
    </row>
    <row r="36" spans="2:12" s="1" customFormat="1" ht="14.45" hidden="1" customHeight="1">
      <c r="B36" s="34"/>
      <c r="E36" s="98" t="s">
        <v>47</v>
      </c>
      <c r="F36" s="109">
        <f>ROUND((SUM(BH79:BH280)),  2)</f>
        <v>0</v>
      </c>
      <c r="I36" s="110">
        <v>0.15</v>
      </c>
      <c r="J36" s="109">
        <f>0</f>
        <v>0</v>
      </c>
      <c r="L36" s="34"/>
    </row>
    <row r="37" spans="2:12" s="1" customFormat="1" ht="14.45" hidden="1" customHeight="1">
      <c r="B37" s="34"/>
      <c r="E37" s="98" t="s">
        <v>48</v>
      </c>
      <c r="F37" s="109">
        <f>ROUND((SUM(BI79:BI280)),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A.1 - Práce na ŽSv - KOLEJE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A.1 - Práce na ŽSv - KOLEJE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SUM(P80:P280)</f>
        <v>0</v>
      </c>
      <c r="Q79" s="64"/>
      <c r="R79" s="137">
        <f>SUM(R80:R280)</f>
        <v>2630.6809200000007</v>
      </c>
      <c r="S79" s="64"/>
      <c r="T79" s="138">
        <f>SUM(T80:T280)</f>
        <v>0</v>
      </c>
      <c r="AT79" s="13" t="s">
        <v>72</v>
      </c>
      <c r="AU79" s="13" t="s">
        <v>112</v>
      </c>
      <c r="BK79" s="139">
        <f>SUM(BK80:BK280)</f>
        <v>0</v>
      </c>
    </row>
    <row r="80" spans="2:65" s="1" customFormat="1" ht="22.5" customHeight="1">
      <c r="B80" s="30"/>
      <c r="C80" s="140" t="s">
        <v>126</v>
      </c>
      <c r="D80" s="140" t="s">
        <v>127</v>
      </c>
      <c r="E80" s="141" t="s">
        <v>128</v>
      </c>
      <c r="F80" s="142" t="s">
        <v>129</v>
      </c>
      <c r="G80" s="143" t="s">
        <v>130</v>
      </c>
      <c r="H80" s="144">
        <v>2041.5</v>
      </c>
      <c r="I80" s="145"/>
      <c r="J80" s="146">
        <f>ROUND(I80*H80,2)</f>
        <v>0</v>
      </c>
      <c r="K80" s="142" t="s">
        <v>131</v>
      </c>
      <c r="L80" s="34"/>
      <c r="M80" s="147" t="s">
        <v>1</v>
      </c>
      <c r="N80" s="148" t="s">
        <v>44</v>
      </c>
      <c r="O80" s="56"/>
      <c r="P80" s="149">
        <f>O80*H80</f>
        <v>0</v>
      </c>
      <c r="Q80" s="149">
        <v>0</v>
      </c>
      <c r="R80" s="149">
        <f>Q80*H80</f>
        <v>0</v>
      </c>
      <c r="S80" s="149">
        <v>0</v>
      </c>
      <c r="T80" s="150">
        <f>S80*H80</f>
        <v>0</v>
      </c>
      <c r="AR80" s="13" t="s">
        <v>132</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132</v>
      </c>
      <c r="BM80" s="13" t="s">
        <v>134</v>
      </c>
    </row>
    <row r="81" spans="2:65" s="1" customFormat="1" ht="29.25">
      <c r="B81" s="30"/>
      <c r="C81" s="31"/>
      <c r="D81" s="152" t="s">
        <v>135</v>
      </c>
      <c r="E81" s="31"/>
      <c r="F81" s="153" t="s">
        <v>136</v>
      </c>
      <c r="G81" s="31"/>
      <c r="H81" s="31"/>
      <c r="I81" s="99"/>
      <c r="J81" s="31"/>
      <c r="K81" s="31"/>
      <c r="L81" s="34"/>
      <c r="M81" s="154"/>
      <c r="N81" s="56"/>
      <c r="O81" s="56"/>
      <c r="P81" s="56"/>
      <c r="Q81" s="56"/>
      <c r="R81" s="56"/>
      <c r="S81" s="56"/>
      <c r="T81" s="57"/>
      <c r="AT81" s="13" t="s">
        <v>135</v>
      </c>
      <c r="AU81" s="13" t="s">
        <v>73</v>
      </c>
    </row>
    <row r="82" spans="2:65" s="8" customFormat="1" ht="11.25">
      <c r="B82" s="155"/>
      <c r="C82" s="156"/>
      <c r="D82" s="152" t="s">
        <v>137</v>
      </c>
      <c r="E82" s="157" t="s">
        <v>1</v>
      </c>
      <c r="F82" s="158" t="s">
        <v>138</v>
      </c>
      <c r="G82" s="156"/>
      <c r="H82" s="159">
        <v>236.7</v>
      </c>
      <c r="I82" s="160"/>
      <c r="J82" s="156"/>
      <c r="K82" s="156"/>
      <c r="L82" s="161"/>
      <c r="M82" s="162"/>
      <c r="N82" s="163"/>
      <c r="O82" s="163"/>
      <c r="P82" s="163"/>
      <c r="Q82" s="163"/>
      <c r="R82" s="163"/>
      <c r="S82" s="163"/>
      <c r="T82" s="164"/>
      <c r="AT82" s="165" t="s">
        <v>137</v>
      </c>
      <c r="AU82" s="165" t="s">
        <v>73</v>
      </c>
      <c r="AV82" s="8" t="s">
        <v>83</v>
      </c>
      <c r="AW82" s="8" t="s">
        <v>35</v>
      </c>
      <c r="AX82" s="8" t="s">
        <v>73</v>
      </c>
      <c r="AY82" s="165" t="s">
        <v>133</v>
      </c>
    </row>
    <row r="83" spans="2:65" s="8" customFormat="1" ht="11.25">
      <c r="B83" s="155"/>
      <c r="C83" s="156"/>
      <c r="D83" s="152" t="s">
        <v>137</v>
      </c>
      <c r="E83" s="157" t="s">
        <v>1</v>
      </c>
      <c r="F83" s="158" t="s">
        <v>139</v>
      </c>
      <c r="G83" s="156"/>
      <c r="H83" s="159">
        <v>614.4</v>
      </c>
      <c r="I83" s="160"/>
      <c r="J83" s="156"/>
      <c r="K83" s="156"/>
      <c r="L83" s="161"/>
      <c r="M83" s="162"/>
      <c r="N83" s="163"/>
      <c r="O83" s="163"/>
      <c r="P83" s="163"/>
      <c r="Q83" s="163"/>
      <c r="R83" s="163"/>
      <c r="S83" s="163"/>
      <c r="T83" s="164"/>
      <c r="AT83" s="165" t="s">
        <v>137</v>
      </c>
      <c r="AU83" s="165" t="s">
        <v>73</v>
      </c>
      <c r="AV83" s="8" t="s">
        <v>83</v>
      </c>
      <c r="AW83" s="8" t="s">
        <v>35</v>
      </c>
      <c r="AX83" s="8" t="s">
        <v>73</v>
      </c>
      <c r="AY83" s="165" t="s">
        <v>133</v>
      </c>
    </row>
    <row r="84" spans="2:65" s="8" customFormat="1" ht="11.25">
      <c r="B84" s="155"/>
      <c r="C84" s="156"/>
      <c r="D84" s="152" t="s">
        <v>137</v>
      </c>
      <c r="E84" s="157" t="s">
        <v>1</v>
      </c>
      <c r="F84" s="158" t="s">
        <v>140</v>
      </c>
      <c r="G84" s="156"/>
      <c r="H84" s="159">
        <v>595.20000000000005</v>
      </c>
      <c r="I84" s="160"/>
      <c r="J84" s="156"/>
      <c r="K84" s="156"/>
      <c r="L84" s="161"/>
      <c r="M84" s="162"/>
      <c r="N84" s="163"/>
      <c r="O84" s="163"/>
      <c r="P84" s="163"/>
      <c r="Q84" s="163"/>
      <c r="R84" s="163"/>
      <c r="S84" s="163"/>
      <c r="T84" s="164"/>
      <c r="AT84" s="165" t="s">
        <v>137</v>
      </c>
      <c r="AU84" s="165" t="s">
        <v>73</v>
      </c>
      <c r="AV84" s="8" t="s">
        <v>83</v>
      </c>
      <c r="AW84" s="8" t="s">
        <v>35</v>
      </c>
      <c r="AX84" s="8" t="s">
        <v>73</v>
      </c>
      <c r="AY84" s="165" t="s">
        <v>133</v>
      </c>
    </row>
    <row r="85" spans="2:65" s="8" customFormat="1" ht="11.25">
      <c r="B85" s="155"/>
      <c r="C85" s="156"/>
      <c r="D85" s="152" t="s">
        <v>137</v>
      </c>
      <c r="E85" s="157" t="s">
        <v>1</v>
      </c>
      <c r="F85" s="158" t="s">
        <v>141</v>
      </c>
      <c r="G85" s="156"/>
      <c r="H85" s="159">
        <v>595.20000000000005</v>
      </c>
      <c r="I85" s="160"/>
      <c r="J85" s="156"/>
      <c r="K85" s="156"/>
      <c r="L85" s="161"/>
      <c r="M85" s="162"/>
      <c r="N85" s="163"/>
      <c r="O85" s="163"/>
      <c r="P85" s="163"/>
      <c r="Q85" s="163"/>
      <c r="R85" s="163"/>
      <c r="S85" s="163"/>
      <c r="T85" s="164"/>
      <c r="AT85" s="165" t="s">
        <v>137</v>
      </c>
      <c r="AU85" s="165" t="s">
        <v>73</v>
      </c>
      <c r="AV85" s="8" t="s">
        <v>83</v>
      </c>
      <c r="AW85" s="8" t="s">
        <v>35</v>
      </c>
      <c r="AX85" s="8" t="s">
        <v>73</v>
      </c>
      <c r="AY85" s="165" t="s">
        <v>133</v>
      </c>
    </row>
    <row r="86" spans="2:65" s="9" customFormat="1" ht="11.25">
      <c r="B86" s="166"/>
      <c r="C86" s="167"/>
      <c r="D86" s="152" t="s">
        <v>137</v>
      </c>
      <c r="E86" s="168" t="s">
        <v>1</v>
      </c>
      <c r="F86" s="169" t="s">
        <v>142</v>
      </c>
      <c r="G86" s="167"/>
      <c r="H86" s="170">
        <v>2041.5</v>
      </c>
      <c r="I86" s="171"/>
      <c r="J86" s="167"/>
      <c r="K86" s="167"/>
      <c r="L86" s="172"/>
      <c r="M86" s="173"/>
      <c r="N86" s="174"/>
      <c r="O86" s="174"/>
      <c r="P86" s="174"/>
      <c r="Q86" s="174"/>
      <c r="R86" s="174"/>
      <c r="S86" s="174"/>
      <c r="T86" s="175"/>
      <c r="AT86" s="176" t="s">
        <v>137</v>
      </c>
      <c r="AU86" s="176" t="s">
        <v>73</v>
      </c>
      <c r="AV86" s="9" t="s">
        <v>132</v>
      </c>
      <c r="AW86" s="9" t="s">
        <v>35</v>
      </c>
      <c r="AX86" s="9" t="s">
        <v>81</v>
      </c>
      <c r="AY86" s="176" t="s">
        <v>133</v>
      </c>
    </row>
    <row r="87" spans="2:65" s="1" customFormat="1" ht="22.5" customHeight="1">
      <c r="B87" s="30"/>
      <c r="C87" s="140" t="s">
        <v>132</v>
      </c>
      <c r="D87" s="140" t="s">
        <v>127</v>
      </c>
      <c r="E87" s="141" t="s">
        <v>143</v>
      </c>
      <c r="F87" s="142" t="s">
        <v>144</v>
      </c>
      <c r="G87" s="143" t="s">
        <v>145</v>
      </c>
      <c r="H87" s="144">
        <v>144</v>
      </c>
      <c r="I87" s="145"/>
      <c r="J87" s="146">
        <f>ROUND(I87*H87,2)</f>
        <v>0</v>
      </c>
      <c r="K87" s="142" t="s">
        <v>131</v>
      </c>
      <c r="L87" s="34"/>
      <c r="M87" s="147" t="s">
        <v>1</v>
      </c>
      <c r="N87" s="148" t="s">
        <v>44</v>
      </c>
      <c r="O87" s="56"/>
      <c r="P87" s="149">
        <f>O87*H87</f>
        <v>0</v>
      </c>
      <c r="Q87" s="149">
        <v>0</v>
      </c>
      <c r="R87" s="149">
        <f>Q87*H87</f>
        <v>0</v>
      </c>
      <c r="S87" s="149">
        <v>0</v>
      </c>
      <c r="T87" s="150">
        <f>S87*H87</f>
        <v>0</v>
      </c>
      <c r="AR87" s="13" t="s">
        <v>132</v>
      </c>
      <c r="AT87" s="13" t="s">
        <v>127</v>
      </c>
      <c r="AU87" s="13" t="s">
        <v>73</v>
      </c>
      <c r="AY87" s="13" t="s">
        <v>133</v>
      </c>
      <c r="BE87" s="151">
        <f>IF(N87="základní",J87,0)</f>
        <v>0</v>
      </c>
      <c r="BF87" s="151">
        <f>IF(N87="snížená",J87,0)</f>
        <v>0</v>
      </c>
      <c r="BG87" s="151">
        <f>IF(N87="zákl. přenesená",J87,0)</f>
        <v>0</v>
      </c>
      <c r="BH87" s="151">
        <f>IF(N87="sníž. přenesená",J87,0)</f>
        <v>0</v>
      </c>
      <c r="BI87" s="151">
        <f>IF(N87="nulová",J87,0)</f>
        <v>0</v>
      </c>
      <c r="BJ87" s="13" t="s">
        <v>81</v>
      </c>
      <c r="BK87" s="151">
        <f>ROUND(I87*H87,2)</f>
        <v>0</v>
      </c>
      <c r="BL87" s="13" t="s">
        <v>132</v>
      </c>
      <c r="BM87" s="13" t="s">
        <v>146</v>
      </c>
    </row>
    <row r="88" spans="2:65" s="1" customFormat="1" ht="19.5">
      <c r="B88" s="30"/>
      <c r="C88" s="31"/>
      <c r="D88" s="152" t="s">
        <v>135</v>
      </c>
      <c r="E88" s="31"/>
      <c r="F88" s="153" t="s">
        <v>147</v>
      </c>
      <c r="G88" s="31"/>
      <c r="H88" s="31"/>
      <c r="I88" s="99"/>
      <c r="J88" s="31"/>
      <c r="K88" s="31"/>
      <c r="L88" s="34"/>
      <c r="M88" s="154"/>
      <c r="N88" s="56"/>
      <c r="O88" s="56"/>
      <c r="P88" s="56"/>
      <c r="Q88" s="56"/>
      <c r="R88" s="56"/>
      <c r="S88" s="56"/>
      <c r="T88" s="57"/>
      <c r="AT88" s="13" t="s">
        <v>135</v>
      </c>
      <c r="AU88" s="13" t="s">
        <v>73</v>
      </c>
    </row>
    <row r="89" spans="2:65" s="1" customFormat="1" ht="29.25">
      <c r="B89" s="30"/>
      <c r="C89" s="31"/>
      <c r="D89" s="152" t="s">
        <v>148</v>
      </c>
      <c r="E89" s="31"/>
      <c r="F89" s="177" t="s">
        <v>149</v>
      </c>
      <c r="G89" s="31"/>
      <c r="H89" s="31"/>
      <c r="I89" s="99"/>
      <c r="J89" s="31"/>
      <c r="K89" s="31"/>
      <c r="L89" s="34"/>
      <c r="M89" s="154"/>
      <c r="N89" s="56"/>
      <c r="O89" s="56"/>
      <c r="P89" s="56"/>
      <c r="Q89" s="56"/>
      <c r="R89" s="56"/>
      <c r="S89" s="56"/>
      <c r="T89" s="57"/>
      <c r="AT89" s="13" t="s">
        <v>148</v>
      </c>
      <c r="AU89" s="13" t="s">
        <v>73</v>
      </c>
    </row>
    <row r="90" spans="2:65" s="1" customFormat="1" ht="22.5" customHeight="1">
      <c r="B90" s="30"/>
      <c r="C90" s="140" t="s">
        <v>150</v>
      </c>
      <c r="D90" s="140" t="s">
        <v>127</v>
      </c>
      <c r="E90" s="141" t="s">
        <v>151</v>
      </c>
      <c r="F90" s="142" t="s">
        <v>152</v>
      </c>
      <c r="G90" s="143" t="s">
        <v>153</v>
      </c>
      <c r="H90" s="144">
        <v>40</v>
      </c>
      <c r="I90" s="145"/>
      <c r="J90" s="146">
        <f>ROUND(I90*H90,2)</f>
        <v>0</v>
      </c>
      <c r="K90" s="142" t="s">
        <v>131</v>
      </c>
      <c r="L90" s="34"/>
      <c r="M90" s="147" t="s">
        <v>1</v>
      </c>
      <c r="N90" s="148" t="s">
        <v>44</v>
      </c>
      <c r="O90" s="56"/>
      <c r="P90" s="149">
        <f>O90*H90</f>
        <v>0</v>
      </c>
      <c r="Q90" s="149">
        <v>0</v>
      </c>
      <c r="R90" s="149">
        <f>Q90*H90</f>
        <v>0</v>
      </c>
      <c r="S90" s="149">
        <v>0</v>
      </c>
      <c r="T90" s="150">
        <f>S90*H90</f>
        <v>0</v>
      </c>
      <c r="AR90" s="13" t="s">
        <v>132</v>
      </c>
      <c r="AT90" s="13" t="s">
        <v>127</v>
      </c>
      <c r="AU90" s="13" t="s">
        <v>73</v>
      </c>
      <c r="AY90" s="13" t="s">
        <v>133</v>
      </c>
      <c r="BE90" s="151">
        <f>IF(N90="základní",J90,0)</f>
        <v>0</v>
      </c>
      <c r="BF90" s="151">
        <f>IF(N90="snížená",J90,0)</f>
        <v>0</v>
      </c>
      <c r="BG90" s="151">
        <f>IF(N90="zákl. přenesená",J90,0)</f>
        <v>0</v>
      </c>
      <c r="BH90" s="151">
        <f>IF(N90="sníž. přenesená",J90,0)</f>
        <v>0</v>
      </c>
      <c r="BI90" s="151">
        <f>IF(N90="nulová",J90,0)</f>
        <v>0</v>
      </c>
      <c r="BJ90" s="13" t="s">
        <v>81</v>
      </c>
      <c r="BK90" s="151">
        <f>ROUND(I90*H90,2)</f>
        <v>0</v>
      </c>
      <c r="BL90" s="13" t="s">
        <v>132</v>
      </c>
      <c r="BM90" s="13" t="s">
        <v>154</v>
      </c>
    </row>
    <row r="91" spans="2:65" s="1" customFormat="1" ht="29.25">
      <c r="B91" s="30"/>
      <c r="C91" s="31"/>
      <c r="D91" s="152" t="s">
        <v>135</v>
      </c>
      <c r="E91" s="31"/>
      <c r="F91" s="153" t="s">
        <v>155</v>
      </c>
      <c r="G91" s="31"/>
      <c r="H91" s="31"/>
      <c r="I91" s="99"/>
      <c r="J91" s="31"/>
      <c r="K91" s="31"/>
      <c r="L91" s="34"/>
      <c r="M91" s="154"/>
      <c r="N91" s="56"/>
      <c r="O91" s="56"/>
      <c r="P91" s="56"/>
      <c r="Q91" s="56"/>
      <c r="R91" s="56"/>
      <c r="S91" s="56"/>
      <c r="T91" s="57"/>
      <c r="AT91" s="13" t="s">
        <v>135</v>
      </c>
      <c r="AU91" s="13" t="s">
        <v>73</v>
      </c>
    </row>
    <row r="92" spans="2:65" s="1" customFormat="1" ht="19.5">
      <c r="B92" s="30"/>
      <c r="C92" s="31"/>
      <c r="D92" s="152" t="s">
        <v>148</v>
      </c>
      <c r="E92" s="31"/>
      <c r="F92" s="177" t="s">
        <v>156</v>
      </c>
      <c r="G92" s="31"/>
      <c r="H92" s="31"/>
      <c r="I92" s="99"/>
      <c r="J92" s="31"/>
      <c r="K92" s="31"/>
      <c r="L92" s="34"/>
      <c r="M92" s="154"/>
      <c r="N92" s="56"/>
      <c r="O92" s="56"/>
      <c r="P92" s="56"/>
      <c r="Q92" s="56"/>
      <c r="R92" s="56"/>
      <c r="S92" s="56"/>
      <c r="T92" s="57"/>
      <c r="AT92" s="13" t="s">
        <v>148</v>
      </c>
      <c r="AU92" s="13" t="s">
        <v>73</v>
      </c>
    </row>
    <row r="93" spans="2:65" s="1" customFormat="1" ht="22.5" customHeight="1">
      <c r="B93" s="30"/>
      <c r="C93" s="140" t="s">
        <v>157</v>
      </c>
      <c r="D93" s="140" t="s">
        <v>127</v>
      </c>
      <c r="E93" s="141" t="s">
        <v>158</v>
      </c>
      <c r="F93" s="142" t="s">
        <v>159</v>
      </c>
      <c r="G93" s="143" t="s">
        <v>160</v>
      </c>
      <c r="H93" s="144">
        <v>0.09</v>
      </c>
      <c r="I93" s="145"/>
      <c r="J93" s="146">
        <f>ROUND(I93*H93,2)</f>
        <v>0</v>
      </c>
      <c r="K93" s="142" t="s">
        <v>131</v>
      </c>
      <c r="L93" s="34"/>
      <c r="M93" s="147" t="s">
        <v>1</v>
      </c>
      <c r="N93" s="148" t="s">
        <v>44</v>
      </c>
      <c r="O93" s="56"/>
      <c r="P93" s="149">
        <f>O93*H93</f>
        <v>0</v>
      </c>
      <c r="Q93" s="149">
        <v>0</v>
      </c>
      <c r="R93" s="149">
        <f>Q93*H93</f>
        <v>0</v>
      </c>
      <c r="S93" s="149">
        <v>0</v>
      </c>
      <c r="T93" s="150">
        <f>S93*H93</f>
        <v>0</v>
      </c>
      <c r="AR93" s="13" t="s">
        <v>132</v>
      </c>
      <c r="AT93" s="13" t="s">
        <v>127</v>
      </c>
      <c r="AU93" s="13" t="s">
        <v>73</v>
      </c>
      <c r="AY93" s="13" t="s">
        <v>133</v>
      </c>
      <c r="BE93" s="151">
        <f>IF(N93="základní",J93,0)</f>
        <v>0</v>
      </c>
      <c r="BF93" s="151">
        <f>IF(N93="snížená",J93,0)</f>
        <v>0</v>
      </c>
      <c r="BG93" s="151">
        <f>IF(N93="zákl. přenesená",J93,0)</f>
        <v>0</v>
      </c>
      <c r="BH93" s="151">
        <f>IF(N93="sníž. přenesená",J93,0)</f>
        <v>0</v>
      </c>
      <c r="BI93" s="151">
        <f>IF(N93="nulová",J93,0)</f>
        <v>0</v>
      </c>
      <c r="BJ93" s="13" t="s">
        <v>81</v>
      </c>
      <c r="BK93" s="151">
        <f>ROUND(I93*H93,2)</f>
        <v>0</v>
      </c>
      <c r="BL93" s="13" t="s">
        <v>132</v>
      </c>
      <c r="BM93" s="13" t="s">
        <v>161</v>
      </c>
    </row>
    <row r="94" spans="2:65" s="1" customFormat="1" ht="29.25">
      <c r="B94" s="30"/>
      <c r="C94" s="31"/>
      <c r="D94" s="152" t="s">
        <v>135</v>
      </c>
      <c r="E94" s="31"/>
      <c r="F94" s="153" t="s">
        <v>162</v>
      </c>
      <c r="G94" s="31"/>
      <c r="H94" s="31"/>
      <c r="I94" s="99"/>
      <c r="J94" s="31"/>
      <c r="K94" s="31"/>
      <c r="L94" s="34"/>
      <c r="M94" s="154"/>
      <c r="N94" s="56"/>
      <c r="O94" s="56"/>
      <c r="P94" s="56"/>
      <c r="Q94" s="56"/>
      <c r="R94" s="56"/>
      <c r="S94" s="56"/>
      <c r="T94" s="57"/>
      <c r="AT94" s="13" t="s">
        <v>135</v>
      </c>
      <c r="AU94" s="13" t="s">
        <v>73</v>
      </c>
    </row>
    <row r="95" spans="2:65" s="1" customFormat="1" ht="48.75">
      <c r="B95" s="30"/>
      <c r="C95" s="31"/>
      <c r="D95" s="152" t="s">
        <v>148</v>
      </c>
      <c r="E95" s="31"/>
      <c r="F95" s="177" t="s">
        <v>163</v>
      </c>
      <c r="G95" s="31"/>
      <c r="H95" s="31"/>
      <c r="I95" s="99"/>
      <c r="J95" s="31"/>
      <c r="K95" s="31"/>
      <c r="L95" s="34"/>
      <c r="M95" s="154"/>
      <c r="N95" s="56"/>
      <c r="O95" s="56"/>
      <c r="P95" s="56"/>
      <c r="Q95" s="56"/>
      <c r="R95" s="56"/>
      <c r="S95" s="56"/>
      <c r="T95" s="57"/>
      <c r="AT95" s="13" t="s">
        <v>148</v>
      </c>
      <c r="AU95" s="13" t="s">
        <v>73</v>
      </c>
    </row>
    <row r="96" spans="2:65" s="1" customFormat="1" ht="22.5" customHeight="1">
      <c r="B96" s="30"/>
      <c r="C96" s="140" t="s">
        <v>164</v>
      </c>
      <c r="D96" s="140" t="s">
        <v>127</v>
      </c>
      <c r="E96" s="141" t="s">
        <v>165</v>
      </c>
      <c r="F96" s="142" t="s">
        <v>166</v>
      </c>
      <c r="G96" s="143" t="s">
        <v>160</v>
      </c>
      <c r="H96" s="144">
        <v>1.6040000000000001</v>
      </c>
      <c r="I96" s="145"/>
      <c r="J96" s="146">
        <f>ROUND(I96*H96,2)</f>
        <v>0</v>
      </c>
      <c r="K96" s="142" t="s">
        <v>131</v>
      </c>
      <c r="L96" s="34"/>
      <c r="M96" s="147" t="s">
        <v>1</v>
      </c>
      <c r="N96" s="148" t="s">
        <v>44</v>
      </c>
      <c r="O96" s="56"/>
      <c r="P96" s="149">
        <f>O96*H96</f>
        <v>0</v>
      </c>
      <c r="Q96" s="149">
        <v>0</v>
      </c>
      <c r="R96" s="149">
        <f>Q96*H96</f>
        <v>0</v>
      </c>
      <c r="S96" s="149">
        <v>0</v>
      </c>
      <c r="T96" s="150">
        <f>S96*H96</f>
        <v>0</v>
      </c>
      <c r="AR96" s="13" t="s">
        <v>132</v>
      </c>
      <c r="AT96" s="13" t="s">
        <v>127</v>
      </c>
      <c r="AU96" s="13" t="s">
        <v>73</v>
      </c>
      <c r="AY96" s="13" t="s">
        <v>133</v>
      </c>
      <c r="BE96" s="151">
        <f>IF(N96="základní",J96,0)</f>
        <v>0</v>
      </c>
      <c r="BF96" s="151">
        <f>IF(N96="snížená",J96,0)</f>
        <v>0</v>
      </c>
      <c r="BG96" s="151">
        <f>IF(N96="zákl. přenesená",J96,0)</f>
        <v>0</v>
      </c>
      <c r="BH96" s="151">
        <f>IF(N96="sníž. přenesená",J96,0)</f>
        <v>0</v>
      </c>
      <c r="BI96" s="151">
        <f>IF(N96="nulová",J96,0)</f>
        <v>0</v>
      </c>
      <c r="BJ96" s="13" t="s">
        <v>81</v>
      </c>
      <c r="BK96" s="151">
        <f>ROUND(I96*H96,2)</f>
        <v>0</v>
      </c>
      <c r="BL96" s="13" t="s">
        <v>132</v>
      </c>
      <c r="BM96" s="13" t="s">
        <v>167</v>
      </c>
    </row>
    <row r="97" spans="2:65" s="1" customFormat="1" ht="29.25">
      <c r="B97" s="30"/>
      <c r="C97" s="31"/>
      <c r="D97" s="152" t="s">
        <v>135</v>
      </c>
      <c r="E97" s="31"/>
      <c r="F97" s="153" t="s">
        <v>168</v>
      </c>
      <c r="G97" s="31"/>
      <c r="H97" s="31"/>
      <c r="I97" s="99"/>
      <c r="J97" s="31"/>
      <c r="K97" s="31"/>
      <c r="L97" s="34"/>
      <c r="M97" s="154"/>
      <c r="N97" s="56"/>
      <c r="O97" s="56"/>
      <c r="P97" s="56"/>
      <c r="Q97" s="56"/>
      <c r="R97" s="56"/>
      <c r="S97" s="56"/>
      <c r="T97" s="57"/>
      <c r="AT97" s="13" t="s">
        <v>135</v>
      </c>
      <c r="AU97" s="13" t="s">
        <v>73</v>
      </c>
    </row>
    <row r="98" spans="2:65" s="1" customFormat="1" ht="146.25">
      <c r="B98" s="30"/>
      <c r="C98" s="31"/>
      <c r="D98" s="152" t="s">
        <v>148</v>
      </c>
      <c r="E98" s="31"/>
      <c r="F98" s="177" t="s">
        <v>169</v>
      </c>
      <c r="G98" s="31"/>
      <c r="H98" s="31"/>
      <c r="I98" s="99"/>
      <c r="J98" s="31"/>
      <c r="K98" s="31"/>
      <c r="L98" s="34"/>
      <c r="M98" s="154"/>
      <c r="N98" s="56"/>
      <c r="O98" s="56"/>
      <c r="P98" s="56"/>
      <c r="Q98" s="56"/>
      <c r="R98" s="56"/>
      <c r="S98" s="56"/>
      <c r="T98" s="57"/>
      <c r="AT98" s="13" t="s">
        <v>148</v>
      </c>
      <c r="AU98" s="13" t="s">
        <v>73</v>
      </c>
    </row>
    <row r="99" spans="2:65" s="1" customFormat="1" ht="22.5" customHeight="1">
      <c r="B99" s="30"/>
      <c r="C99" s="140" t="s">
        <v>170</v>
      </c>
      <c r="D99" s="140" t="s">
        <v>127</v>
      </c>
      <c r="E99" s="141" t="s">
        <v>171</v>
      </c>
      <c r="F99" s="142" t="s">
        <v>172</v>
      </c>
      <c r="G99" s="143" t="s">
        <v>173</v>
      </c>
      <c r="H99" s="144">
        <v>329.44</v>
      </c>
      <c r="I99" s="145"/>
      <c r="J99" s="146">
        <f>ROUND(I99*H99,2)</f>
        <v>0</v>
      </c>
      <c r="K99" s="142" t="s">
        <v>131</v>
      </c>
      <c r="L99" s="34"/>
      <c r="M99" s="147" t="s">
        <v>1</v>
      </c>
      <c r="N99" s="148" t="s">
        <v>44</v>
      </c>
      <c r="O99" s="56"/>
      <c r="P99" s="149">
        <f>O99*H99</f>
        <v>0</v>
      </c>
      <c r="Q99" s="149">
        <v>0</v>
      </c>
      <c r="R99" s="149">
        <f>Q99*H99</f>
        <v>0</v>
      </c>
      <c r="S99" s="149">
        <v>0</v>
      </c>
      <c r="T99" s="150">
        <f>S99*H99</f>
        <v>0</v>
      </c>
      <c r="AR99" s="13" t="s">
        <v>132</v>
      </c>
      <c r="AT99" s="13" t="s">
        <v>127</v>
      </c>
      <c r="AU99" s="13" t="s">
        <v>73</v>
      </c>
      <c r="AY99" s="13" t="s">
        <v>133</v>
      </c>
      <c r="BE99" s="151">
        <f>IF(N99="základní",J99,0)</f>
        <v>0</v>
      </c>
      <c r="BF99" s="151">
        <f>IF(N99="snížená",J99,0)</f>
        <v>0</v>
      </c>
      <c r="BG99" s="151">
        <f>IF(N99="zákl. přenesená",J99,0)</f>
        <v>0</v>
      </c>
      <c r="BH99" s="151">
        <f>IF(N99="sníž. přenesená",J99,0)</f>
        <v>0</v>
      </c>
      <c r="BI99" s="151">
        <f>IF(N99="nulová",J99,0)</f>
        <v>0</v>
      </c>
      <c r="BJ99" s="13" t="s">
        <v>81</v>
      </c>
      <c r="BK99" s="151">
        <f>ROUND(I99*H99,2)</f>
        <v>0</v>
      </c>
      <c r="BL99" s="13" t="s">
        <v>132</v>
      </c>
      <c r="BM99" s="13" t="s">
        <v>174</v>
      </c>
    </row>
    <row r="100" spans="2:65" s="1" customFormat="1" ht="19.5">
      <c r="B100" s="30"/>
      <c r="C100" s="31"/>
      <c r="D100" s="152" t="s">
        <v>135</v>
      </c>
      <c r="E100" s="31"/>
      <c r="F100" s="153" t="s">
        <v>175</v>
      </c>
      <c r="G100" s="31"/>
      <c r="H100" s="31"/>
      <c r="I100" s="99"/>
      <c r="J100" s="31"/>
      <c r="K100" s="31"/>
      <c r="L100" s="34"/>
      <c r="M100" s="154"/>
      <c r="N100" s="56"/>
      <c r="O100" s="56"/>
      <c r="P100" s="56"/>
      <c r="Q100" s="56"/>
      <c r="R100" s="56"/>
      <c r="S100" s="56"/>
      <c r="T100" s="57"/>
      <c r="AT100" s="13" t="s">
        <v>135</v>
      </c>
      <c r="AU100" s="13" t="s">
        <v>73</v>
      </c>
    </row>
    <row r="101" spans="2:65" s="10" customFormat="1" ht="11.25">
      <c r="B101" s="178"/>
      <c r="C101" s="179"/>
      <c r="D101" s="152" t="s">
        <v>137</v>
      </c>
      <c r="E101" s="180" t="s">
        <v>1</v>
      </c>
      <c r="F101" s="181" t="s">
        <v>176</v>
      </c>
      <c r="G101" s="179"/>
      <c r="H101" s="180" t="s">
        <v>1</v>
      </c>
      <c r="I101" s="182"/>
      <c r="J101" s="179"/>
      <c r="K101" s="179"/>
      <c r="L101" s="183"/>
      <c r="M101" s="184"/>
      <c r="N101" s="185"/>
      <c r="O101" s="185"/>
      <c r="P101" s="185"/>
      <c r="Q101" s="185"/>
      <c r="R101" s="185"/>
      <c r="S101" s="185"/>
      <c r="T101" s="186"/>
      <c r="AT101" s="187" t="s">
        <v>137</v>
      </c>
      <c r="AU101" s="187" t="s">
        <v>73</v>
      </c>
      <c r="AV101" s="10" t="s">
        <v>81</v>
      </c>
      <c r="AW101" s="10" t="s">
        <v>35</v>
      </c>
      <c r="AX101" s="10" t="s">
        <v>73</v>
      </c>
      <c r="AY101" s="187" t="s">
        <v>133</v>
      </c>
    </row>
    <row r="102" spans="2:65" s="8" customFormat="1" ht="11.25">
      <c r="B102" s="155"/>
      <c r="C102" s="156"/>
      <c r="D102" s="152" t="s">
        <v>137</v>
      </c>
      <c r="E102" s="157" t="s">
        <v>1</v>
      </c>
      <c r="F102" s="158" t="s">
        <v>177</v>
      </c>
      <c r="G102" s="156"/>
      <c r="H102" s="159">
        <v>103.24</v>
      </c>
      <c r="I102" s="160"/>
      <c r="J102" s="156"/>
      <c r="K102" s="156"/>
      <c r="L102" s="161"/>
      <c r="M102" s="162"/>
      <c r="N102" s="163"/>
      <c r="O102" s="163"/>
      <c r="P102" s="163"/>
      <c r="Q102" s="163"/>
      <c r="R102" s="163"/>
      <c r="S102" s="163"/>
      <c r="T102" s="164"/>
      <c r="AT102" s="165" t="s">
        <v>137</v>
      </c>
      <c r="AU102" s="165" t="s">
        <v>73</v>
      </c>
      <c r="AV102" s="8" t="s">
        <v>83</v>
      </c>
      <c r="AW102" s="8" t="s">
        <v>35</v>
      </c>
      <c r="AX102" s="8" t="s">
        <v>73</v>
      </c>
      <c r="AY102" s="165" t="s">
        <v>133</v>
      </c>
    </row>
    <row r="103" spans="2:65" s="8" customFormat="1" ht="11.25">
      <c r="B103" s="155"/>
      <c r="C103" s="156"/>
      <c r="D103" s="152" t="s">
        <v>137</v>
      </c>
      <c r="E103" s="157" t="s">
        <v>1</v>
      </c>
      <c r="F103" s="158" t="s">
        <v>178</v>
      </c>
      <c r="G103" s="156"/>
      <c r="H103" s="159">
        <v>60.32</v>
      </c>
      <c r="I103" s="160"/>
      <c r="J103" s="156"/>
      <c r="K103" s="156"/>
      <c r="L103" s="161"/>
      <c r="M103" s="162"/>
      <c r="N103" s="163"/>
      <c r="O103" s="163"/>
      <c r="P103" s="163"/>
      <c r="Q103" s="163"/>
      <c r="R103" s="163"/>
      <c r="S103" s="163"/>
      <c r="T103" s="164"/>
      <c r="AT103" s="165" t="s">
        <v>137</v>
      </c>
      <c r="AU103" s="165" t="s">
        <v>73</v>
      </c>
      <c r="AV103" s="8" t="s">
        <v>83</v>
      </c>
      <c r="AW103" s="8" t="s">
        <v>35</v>
      </c>
      <c r="AX103" s="8" t="s">
        <v>73</v>
      </c>
      <c r="AY103" s="165" t="s">
        <v>133</v>
      </c>
    </row>
    <row r="104" spans="2:65" s="8" customFormat="1" ht="11.25">
      <c r="B104" s="155"/>
      <c r="C104" s="156"/>
      <c r="D104" s="152" t="s">
        <v>137</v>
      </c>
      <c r="E104" s="157" t="s">
        <v>1</v>
      </c>
      <c r="F104" s="158" t="s">
        <v>179</v>
      </c>
      <c r="G104" s="156"/>
      <c r="H104" s="159">
        <v>67.86</v>
      </c>
      <c r="I104" s="160"/>
      <c r="J104" s="156"/>
      <c r="K104" s="156"/>
      <c r="L104" s="161"/>
      <c r="M104" s="162"/>
      <c r="N104" s="163"/>
      <c r="O104" s="163"/>
      <c r="P104" s="163"/>
      <c r="Q104" s="163"/>
      <c r="R104" s="163"/>
      <c r="S104" s="163"/>
      <c r="T104" s="164"/>
      <c r="AT104" s="165" t="s">
        <v>137</v>
      </c>
      <c r="AU104" s="165" t="s">
        <v>73</v>
      </c>
      <c r="AV104" s="8" t="s">
        <v>83</v>
      </c>
      <c r="AW104" s="8" t="s">
        <v>35</v>
      </c>
      <c r="AX104" s="8" t="s">
        <v>73</v>
      </c>
      <c r="AY104" s="165" t="s">
        <v>133</v>
      </c>
    </row>
    <row r="105" spans="2:65" s="8" customFormat="1" ht="11.25">
      <c r="B105" s="155"/>
      <c r="C105" s="156"/>
      <c r="D105" s="152" t="s">
        <v>137</v>
      </c>
      <c r="E105" s="157" t="s">
        <v>1</v>
      </c>
      <c r="F105" s="158" t="s">
        <v>180</v>
      </c>
      <c r="G105" s="156"/>
      <c r="H105" s="159">
        <v>98.02</v>
      </c>
      <c r="I105" s="160"/>
      <c r="J105" s="156"/>
      <c r="K105" s="156"/>
      <c r="L105" s="161"/>
      <c r="M105" s="162"/>
      <c r="N105" s="163"/>
      <c r="O105" s="163"/>
      <c r="P105" s="163"/>
      <c r="Q105" s="163"/>
      <c r="R105" s="163"/>
      <c r="S105" s="163"/>
      <c r="T105" s="164"/>
      <c r="AT105" s="165" t="s">
        <v>137</v>
      </c>
      <c r="AU105" s="165" t="s">
        <v>73</v>
      </c>
      <c r="AV105" s="8" t="s">
        <v>83</v>
      </c>
      <c r="AW105" s="8" t="s">
        <v>35</v>
      </c>
      <c r="AX105" s="8" t="s">
        <v>73</v>
      </c>
      <c r="AY105" s="165" t="s">
        <v>133</v>
      </c>
    </row>
    <row r="106" spans="2:65" s="9" customFormat="1" ht="11.25">
      <c r="B106" s="166"/>
      <c r="C106" s="167"/>
      <c r="D106" s="152" t="s">
        <v>137</v>
      </c>
      <c r="E106" s="168" t="s">
        <v>1</v>
      </c>
      <c r="F106" s="169" t="s">
        <v>142</v>
      </c>
      <c r="G106" s="167"/>
      <c r="H106" s="170">
        <v>329.44</v>
      </c>
      <c r="I106" s="171"/>
      <c r="J106" s="167"/>
      <c r="K106" s="167"/>
      <c r="L106" s="172"/>
      <c r="M106" s="173"/>
      <c r="N106" s="174"/>
      <c r="O106" s="174"/>
      <c r="P106" s="174"/>
      <c r="Q106" s="174"/>
      <c r="R106" s="174"/>
      <c r="S106" s="174"/>
      <c r="T106" s="175"/>
      <c r="AT106" s="176" t="s">
        <v>137</v>
      </c>
      <c r="AU106" s="176" t="s">
        <v>73</v>
      </c>
      <c r="AV106" s="9" t="s">
        <v>132</v>
      </c>
      <c r="AW106" s="9" t="s">
        <v>35</v>
      </c>
      <c r="AX106" s="9" t="s">
        <v>81</v>
      </c>
      <c r="AY106" s="176" t="s">
        <v>133</v>
      </c>
    </row>
    <row r="107" spans="2:65" s="1" customFormat="1" ht="22.5" customHeight="1">
      <c r="B107" s="30"/>
      <c r="C107" s="140" t="s">
        <v>181</v>
      </c>
      <c r="D107" s="140" t="s">
        <v>127</v>
      </c>
      <c r="E107" s="141" t="s">
        <v>182</v>
      </c>
      <c r="F107" s="142" t="s">
        <v>183</v>
      </c>
      <c r="G107" s="143" t="s">
        <v>145</v>
      </c>
      <c r="H107" s="144">
        <v>137</v>
      </c>
      <c r="I107" s="145"/>
      <c r="J107" s="146">
        <f>ROUND(I107*H107,2)</f>
        <v>0</v>
      </c>
      <c r="K107" s="142" t="s">
        <v>131</v>
      </c>
      <c r="L107" s="34"/>
      <c r="M107" s="147" t="s">
        <v>1</v>
      </c>
      <c r="N107" s="148" t="s">
        <v>44</v>
      </c>
      <c r="O107" s="56"/>
      <c r="P107" s="149">
        <f>O107*H107</f>
        <v>0</v>
      </c>
      <c r="Q107" s="149">
        <v>0</v>
      </c>
      <c r="R107" s="149">
        <f>Q107*H107</f>
        <v>0</v>
      </c>
      <c r="S107" s="149">
        <v>0</v>
      </c>
      <c r="T107" s="150">
        <f>S107*H107</f>
        <v>0</v>
      </c>
      <c r="AR107" s="13" t="s">
        <v>132</v>
      </c>
      <c r="AT107" s="13" t="s">
        <v>127</v>
      </c>
      <c r="AU107" s="13" t="s">
        <v>73</v>
      </c>
      <c r="AY107" s="13" t="s">
        <v>133</v>
      </c>
      <c r="BE107" s="151">
        <f>IF(N107="základní",J107,0)</f>
        <v>0</v>
      </c>
      <c r="BF107" s="151">
        <f>IF(N107="snížená",J107,0)</f>
        <v>0</v>
      </c>
      <c r="BG107" s="151">
        <f>IF(N107="zákl. přenesená",J107,0)</f>
        <v>0</v>
      </c>
      <c r="BH107" s="151">
        <f>IF(N107="sníž. přenesená",J107,0)</f>
        <v>0</v>
      </c>
      <c r="BI107" s="151">
        <f>IF(N107="nulová",J107,0)</f>
        <v>0</v>
      </c>
      <c r="BJ107" s="13" t="s">
        <v>81</v>
      </c>
      <c r="BK107" s="151">
        <f>ROUND(I107*H107,2)</f>
        <v>0</v>
      </c>
      <c r="BL107" s="13" t="s">
        <v>132</v>
      </c>
      <c r="BM107" s="13" t="s">
        <v>184</v>
      </c>
    </row>
    <row r="108" spans="2:65" s="1" customFormat="1" ht="19.5">
      <c r="B108" s="30"/>
      <c r="C108" s="31"/>
      <c r="D108" s="152" t="s">
        <v>135</v>
      </c>
      <c r="E108" s="31"/>
      <c r="F108" s="153" t="s">
        <v>185</v>
      </c>
      <c r="G108" s="31"/>
      <c r="H108" s="31"/>
      <c r="I108" s="99"/>
      <c r="J108" s="31"/>
      <c r="K108" s="31"/>
      <c r="L108" s="34"/>
      <c r="M108" s="154"/>
      <c r="N108" s="56"/>
      <c r="O108" s="56"/>
      <c r="P108" s="56"/>
      <c r="Q108" s="56"/>
      <c r="R108" s="56"/>
      <c r="S108" s="56"/>
      <c r="T108" s="57"/>
      <c r="AT108" s="13" t="s">
        <v>135</v>
      </c>
      <c r="AU108" s="13" t="s">
        <v>73</v>
      </c>
    </row>
    <row r="109" spans="2:65" s="1" customFormat="1" ht="22.5" customHeight="1">
      <c r="B109" s="30"/>
      <c r="C109" s="140" t="s">
        <v>186</v>
      </c>
      <c r="D109" s="140" t="s">
        <v>127</v>
      </c>
      <c r="E109" s="141" t="s">
        <v>187</v>
      </c>
      <c r="F109" s="142" t="s">
        <v>188</v>
      </c>
      <c r="G109" s="143" t="s">
        <v>145</v>
      </c>
      <c r="H109" s="144">
        <v>1327</v>
      </c>
      <c r="I109" s="145"/>
      <c r="J109" s="146">
        <f>ROUND(I109*H109,2)</f>
        <v>0</v>
      </c>
      <c r="K109" s="142" t="s">
        <v>131</v>
      </c>
      <c r="L109" s="34"/>
      <c r="M109" s="147" t="s">
        <v>1</v>
      </c>
      <c r="N109" s="148" t="s">
        <v>44</v>
      </c>
      <c r="O109" s="56"/>
      <c r="P109" s="149">
        <f>O109*H109</f>
        <v>0</v>
      </c>
      <c r="Q109" s="149">
        <v>0</v>
      </c>
      <c r="R109" s="149">
        <f>Q109*H109</f>
        <v>0</v>
      </c>
      <c r="S109" s="149">
        <v>0</v>
      </c>
      <c r="T109" s="150">
        <f>S109*H109</f>
        <v>0</v>
      </c>
      <c r="AR109" s="13" t="s">
        <v>132</v>
      </c>
      <c r="AT109" s="13" t="s">
        <v>127</v>
      </c>
      <c r="AU109" s="13" t="s">
        <v>73</v>
      </c>
      <c r="AY109" s="13" t="s">
        <v>133</v>
      </c>
      <c r="BE109" s="151">
        <f>IF(N109="základní",J109,0)</f>
        <v>0</v>
      </c>
      <c r="BF109" s="151">
        <f>IF(N109="snížená",J109,0)</f>
        <v>0</v>
      </c>
      <c r="BG109" s="151">
        <f>IF(N109="zákl. přenesená",J109,0)</f>
        <v>0</v>
      </c>
      <c r="BH109" s="151">
        <f>IF(N109="sníž. přenesená",J109,0)</f>
        <v>0</v>
      </c>
      <c r="BI109" s="151">
        <f>IF(N109="nulová",J109,0)</f>
        <v>0</v>
      </c>
      <c r="BJ109" s="13" t="s">
        <v>81</v>
      </c>
      <c r="BK109" s="151">
        <f>ROUND(I109*H109,2)</f>
        <v>0</v>
      </c>
      <c r="BL109" s="13" t="s">
        <v>132</v>
      </c>
      <c r="BM109" s="13" t="s">
        <v>189</v>
      </c>
    </row>
    <row r="110" spans="2:65" s="1" customFormat="1" ht="19.5">
      <c r="B110" s="30"/>
      <c r="C110" s="31"/>
      <c r="D110" s="152" t="s">
        <v>135</v>
      </c>
      <c r="E110" s="31"/>
      <c r="F110" s="153" t="s">
        <v>190</v>
      </c>
      <c r="G110" s="31"/>
      <c r="H110" s="31"/>
      <c r="I110" s="99"/>
      <c r="J110" s="31"/>
      <c r="K110" s="31"/>
      <c r="L110" s="34"/>
      <c r="M110" s="154"/>
      <c r="N110" s="56"/>
      <c r="O110" s="56"/>
      <c r="P110" s="56"/>
      <c r="Q110" s="56"/>
      <c r="R110" s="56"/>
      <c r="S110" s="56"/>
      <c r="T110" s="57"/>
      <c r="AT110" s="13" t="s">
        <v>135</v>
      </c>
      <c r="AU110" s="13" t="s">
        <v>73</v>
      </c>
    </row>
    <row r="111" spans="2:65" s="1" customFormat="1" ht="22.5" customHeight="1">
      <c r="B111" s="30"/>
      <c r="C111" s="140" t="s">
        <v>191</v>
      </c>
      <c r="D111" s="140" t="s">
        <v>127</v>
      </c>
      <c r="E111" s="141" t="s">
        <v>192</v>
      </c>
      <c r="F111" s="142" t="s">
        <v>193</v>
      </c>
      <c r="G111" s="143" t="s">
        <v>194</v>
      </c>
      <c r="H111" s="144">
        <v>1687.8910000000001</v>
      </c>
      <c r="I111" s="145"/>
      <c r="J111" s="146">
        <f>ROUND(I111*H111,2)</f>
        <v>0</v>
      </c>
      <c r="K111" s="142" t="s">
        <v>131</v>
      </c>
      <c r="L111" s="34"/>
      <c r="M111" s="147" t="s">
        <v>1</v>
      </c>
      <c r="N111" s="148" t="s">
        <v>44</v>
      </c>
      <c r="O111" s="56"/>
      <c r="P111" s="149">
        <f>O111*H111</f>
        <v>0</v>
      </c>
      <c r="Q111" s="149">
        <v>0</v>
      </c>
      <c r="R111" s="149">
        <f>Q111*H111</f>
        <v>0</v>
      </c>
      <c r="S111" s="149">
        <v>0</v>
      </c>
      <c r="T111" s="150">
        <f>S111*H111</f>
        <v>0</v>
      </c>
      <c r="AR111" s="13" t="s">
        <v>132</v>
      </c>
      <c r="AT111" s="13" t="s">
        <v>127</v>
      </c>
      <c r="AU111" s="13" t="s">
        <v>73</v>
      </c>
      <c r="AY111" s="13" t="s">
        <v>133</v>
      </c>
      <c r="BE111" s="151">
        <f>IF(N111="základní",J111,0)</f>
        <v>0</v>
      </c>
      <c r="BF111" s="151">
        <f>IF(N111="snížená",J111,0)</f>
        <v>0</v>
      </c>
      <c r="BG111" s="151">
        <f>IF(N111="zákl. přenesená",J111,0)</f>
        <v>0</v>
      </c>
      <c r="BH111" s="151">
        <f>IF(N111="sníž. přenesená",J111,0)</f>
        <v>0</v>
      </c>
      <c r="BI111" s="151">
        <f>IF(N111="nulová",J111,0)</f>
        <v>0</v>
      </c>
      <c r="BJ111" s="13" t="s">
        <v>81</v>
      </c>
      <c r="BK111" s="151">
        <f>ROUND(I111*H111,2)</f>
        <v>0</v>
      </c>
      <c r="BL111" s="13" t="s">
        <v>132</v>
      </c>
      <c r="BM111" s="13" t="s">
        <v>195</v>
      </c>
    </row>
    <row r="112" spans="2:65" s="1" customFormat="1" ht="29.25">
      <c r="B112" s="30"/>
      <c r="C112" s="31"/>
      <c r="D112" s="152" t="s">
        <v>135</v>
      </c>
      <c r="E112" s="31"/>
      <c r="F112" s="153" t="s">
        <v>196</v>
      </c>
      <c r="G112" s="31"/>
      <c r="H112" s="31"/>
      <c r="I112" s="99"/>
      <c r="J112" s="31"/>
      <c r="K112" s="31"/>
      <c r="L112" s="34"/>
      <c r="M112" s="154"/>
      <c r="N112" s="56"/>
      <c r="O112" s="56"/>
      <c r="P112" s="56"/>
      <c r="Q112" s="56"/>
      <c r="R112" s="56"/>
      <c r="S112" s="56"/>
      <c r="T112" s="57"/>
      <c r="AT112" s="13" t="s">
        <v>135</v>
      </c>
      <c r="AU112" s="13" t="s">
        <v>73</v>
      </c>
    </row>
    <row r="113" spans="2:65" s="8" customFormat="1" ht="11.25">
      <c r="B113" s="155"/>
      <c r="C113" s="156"/>
      <c r="D113" s="152" t="s">
        <v>137</v>
      </c>
      <c r="E113" s="157" t="s">
        <v>1</v>
      </c>
      <c r="F113" s="158" t="s">
        <v>197</v>
      </c>
      <c r="G113" s="156"/>
      <c r="H113" s="159">
        <v>207.44</v>
      </c>
      <c r="I113" s="160"/>
      <c r="J113" s="156"/>
      <c r="K113" s="156"/>
      <c r="L113" s="161"/>
      <c r="M113" s="162"/>
      <c r="N113" s="163"/>
      <c r="O113" s="163"/>
      <c r="P113" s="163"/>
      <c r="Q113" s="163"/>
      <c r="R113" s="163"/>
      <c r="S113" s="163"/>
      <c r="T113" s="164"/>
      <c r="AT113" s="165" t="s">
        <v>137</v>
      </c>
      <c r="AU113" s="165" t="s">
        <v>73</v>
      </c>
      <c r="AV113" s="8" t="s">
        <v>83</v>
      </c>
      <c r="AW113" s="8" t="s">
        <v>35</v>
      </c>
      <c r="AX113" s="8" t="s">
        <v>73</v>
      </c>
      <c r="AY113" s="165" t="s">
        <v>133</v>
      </c>
    </row>
    <row r="114" spans="2:65" s="8" customFormat="1" ht="11.25">
      <c r="B114" s="155"/>
      <c r="C114" s="156"/>
      <c r="D114" s="152" t="s">
        <v>137</v>
      </c>
      <c r="E114" s="157" t="s">
        <v>1</v>
      </c>
      <c r="F114" s="158" t="s">
        <v>198</v>
      </c>
      <c r="G114" s="156"/>
      <c r="H114" s="159">
        <v>132.63999999999999</v>
      </c>
      <c r="I114" s="160"/>
      <c r="J114" s="156"/>
      <c r="K114" s="156"/>
      <c r="L114" s="161"/>
      <c r="M114" s="162"/>
      <c r="N114" s="163"/>
      <c r="O114" s="163"/>
      <c r="P114" s="163"/>
      <c r="Q114" s="163"/>
      <c r="R114" s="163"/>
      <c r="S114" s="163"/>
      <c r="T114" s="164"/>
      <c r="AT114" s="165" t="s">
        <v>137</v>
      </c>
      <c r="AU114" s="165" t="s">
        <v>73</v>
      </c>
      <c r="AV114" s="8" t="s">
        <v>83</v>
      </c>
      <c r="AW114" s="8" t="s">
        <v>35</v>
      </c>
      <c r="AX114" s="8" t="s">
        <v>73</v>
      </c>
      <c r="AY114" s="165" t="s">
        <v>133</v>
      </c>
    </row>
    <row r="115" spans="2:65" s="8" customFormat="1" ht="11.25">
      <c r="B115" s="155"/>
      <c r="C115" s="156"/>
      <c r="D115" s="152" t="s">
        <v>137</v>
      </c>
      <c r="E115" s="157" t="s">
        <v>1</v>
      </c>
      <c r="F115" s="158" t="s">
        <v>199</v>
      </c>
      <c r="G115" s="156"/>
      <c r="H115" s="159">
        <v>162.809</v>
      </c>
      <c r="I115" s="160"/>
      <c r="J115" s="156"/>
      <c r="K115" s="156"/>
      <c r="L115" s="161"/>
      <c r="M115" s="162"/>
      <c r="N115" s="163"/>
      <c r="O115" s="163"/>
      <c r="P115" s="163"/>
      <c r="Q115" s="163"/>
      <c r="R115" s="163"/>
      <c r="S115" s="163"/>
      <c r="T115" s="164"/>
      <c r="AT115" s="165" t="s">
        <v>137</v>
      </c>
      <c r="AU115" s="165" t="s">
        <v>73</v>
      </c>
      <c r="AV115" s="8" t="s">
        <v>83</v>
      </c>
      <c r="AW115" s="8" t="s">
        <v>35</v>
      </c>
      <c r="AX115" s="8" t="s">
        <v>73</v>
      </c>
      <c r="AY115" s="165" t="s">
        <v>133</v>
      </c>
    </row>
    <row r="116" spans="2:65" s="8" customFormat="1" ht="11.25">
      <c r="B116" s="155"/>
      <c r="C116" s="156"/>
      <c r="D116" s="152" t="s">
        <v>137</v>
      </c>
      <c r="E116" s="157" t="s">
        <v>1</v>
      </c>
      <c r="F116" s="158" t="s">
        <v>200</v>
      </c>
      <c r="G116" s="156"/>
      <c r="H116" s="159">
        <v>134.86099999999999</v>
      </c>
      <c r="I116" s="160"/>
      <c r="J116" s="156"/>
      <c r="K116" s="156"/>
      <c r="L116" s="161"/>
      <c r="M116" s="162"/>
      <c r="N116" s="163"/>
      <c r="O116" s="163"/>
      <c r="P116" s="163"/>
      <c r="Q116" s="163"/>
      <c r="R116" s="163"/>
      <c r="S116" s="163"/>
      <c r="T116" s="164"/>
      <c r="AT116" s="165" t="s">
        <v>137</v>
      </c>
      <c r="AU116" s="165" t="s">
        <v>73</v>
      </c>
      <c r="AV116" s="8" t="s">
        <v>83</v>
      </c>
      <c r="AW116" s="8" t="s">
        <v>35</v>
      </c>
      <c r="AX116" s="8" t="s">
        <v>73</v>
      </c>
      <c r="AY116" s="165" t="s">
        <v>133</v>
      </c>
    </row>
    <row r="117" spans="2:65" s="8" customFormat="1" ht="11.25">
      <c r="B117" s="155"/>
      <c r="C117" s="156"/>
      <c r="D117" s="152" t="s">
        <v>137</v>
      </c>
      <c r="E117" s="157" t="s">
        <v>1</v>
      </c>
      <c r="F117" s="158" t="s">
        <v>201</v>
      </c>
      <c r="G117" s="156"/>
      <c r="H117" s="159">
        <v>197.404</v>
      </c>
      <c r="I117" s="160"/>
      <c r="J117" s="156"/>
      <c r="K117" s="156"/>
      <c r="L117" s="161"/>
      <c r="M117" s="162"/>
      <c r="N117" s="163"/>
      <c r="O117" s="163"/>
      <c r="P117" s="163"/>
      <c r="Q117" s="163"/>
      <c r="R117" s="163"/>
      <c r="S117" s="163"/>
      <c r="T117" s="164"/>
      <c r="AT117" s="165" t="s">
        <v>137</v>
      </c>
      <c r="AU117" s="165" t="s">
        <v>73</v>
      </c>
      <c r="AV117" s="8" t="s">
        <v>83</v>
      </c>
      <c r="AW117" s="8" t="s">
        <v>35</v>
      </c>
      <c r="AX117" s="8" t="s">
        <v>73</v>
      </c>
      <c r="AY117" s="165" t="s">
        <v>133</v>
      </c>
    </row>
    <row r="118" spans="2:65" s="8" customFormat="1" ht="11.25">
      <c r="B118" s="155"/>
      <c r="C118" s="156"/>
      <c r="D118" s="152" t="s">
        <v>137</v>
      </c>
      <c r="E118" s="157" t="s">
        <v>1</v>
      </c>
      <c r="F118" s="158" t="s">
        <v>202</v>
      </c>
      <c r="G118" s="156"/>
      <c r="H118" s="159">
        <v>53.116</v>
      </c>
      <c r="I118" s="160"/>
      <c r="J118" s="156"/>
      <c r="K118" s="156"/>
      <c r="L118" s="161"/>
      <c r="M118" s="162"/>
      <c r="N118" s="163"/>
      <c r="O118" s="163"/>
      <c r="P118" s="163"/>
      <c r="Q118" s="163"/>
      <c r="R118" s="163"/>
      <c r="S118" s="163"/>
      <c r="T118" s="164"/>
      <c r="AT118" s="165" t="s">
        <v>137</v>
      </c>
      <c r="AU118" s="165" t="s">
        <v>73</v>
      </c>
      <c r="AV118" s="8" t="s">
        <v>83</v>
      </c>
      <c r="AW118" s="8" t="s">
        <v>35</v>
      </c>
      <c r="AX118" s="8" t="s">
        <v>73</v>
      </c>
      <c r="AY118" s="165" t="s">
        <v>133</v>
      </c>
    </row>
    <row r="119" spans="2:65" s="8" customFormat="1" ht="11.25">
      <c r="B119" s="155"/>
      <c r="C119" s="156"/>
      <c r="D119" s="152" t="s">
        <v>137</v>
      </c>
      <c r="E119" s="157" t="s">
        <v>1</v>
      </c>
      <c r="F119" s="158" t="s">
        <v>203</v>
      </c>
      <c r="G119" s="156"/>
      <c r="H119" s="159">
        <v>254.59899999999999</v>
      </c>
      <c r="I119" s="160"/>
      <c r="J119" s="156"/>
      <c r="K119" s="156"/>
      <c r="L119" s="161"/>
      <c r="M119" s="162"/>
      <c r="N119" s="163"/>
      <c r="O119" s="163"/>
      <c r="P119" s="163"/>
      <c r="Q119" s="163"/>
      <c r="R119" s="163"/>
      <c r="S119" s="163"/>
      <c r="T119" s="164"/>
      <c r="AT119" s="165" t="s">
        <v>137</v>
      </c>
      <c r="AU119" s="165" t="s">
        <v>73</v>
      </c>
      <c r="AV119" s="8" t="s">
        <v>83</v>
      </c>
      <c r="AW119" s="8" t="s">
        <v>35</v>
      </c>
      <c r="AX119" s="8" t="s">
        <v>73</v>
      </c>
      <c r="AY119" s="165" t="s">
        <v>133</v>
      </c>
    </row>
    <row r="120" spans="2:65" s="8" customFormat="1" ht="11.25">
      <c r="B120" s="155"/>
      <c r="C120" s="156"/>
      <c r="D120" s="152" t="s">
        <v>137</v>
      </c>
      <c r="E120" s="157" t="s">
        <v>1</v>
      </c>
      <c r="F120" s="158" t="s">
        <v>204</v>
      </c>
      <c r="G120" s="156"/>
      <c r="H120" s="159">
        <v>185.548</v>
      </c>
      <c r="I120" s="160"/>
      <c r="J120" s="156"/>
      <c r="K120" s="156"/>
      <c r="L120" s="161"/>
      <c r="M120" s="162"/>
      <c r="N120" s="163"/>
      <c r="O120" s="163"/>
      <c r="P120" s="163"/>
      <c r="Q120" s="163"/>
      <c r="R120" s="163"/>
      <c r="S120" s="163"/>
      <c r="T120" s="164"/>
      <c r="AT120" s="165" t="s">
        <v>137</v>
      </c>
      <c r="AU120" s="165" t="s">
        <v>73</v>
      </c>
      <c r="AV120" s="8" t="s">
        <v>83</v>
      </c>
      <c r="AW120" s="8" t="s">
        <v>35</v>
      </c>
      <c r="AX120" s="8" t="s">
        <v>73</v>
      </c>
      <c r="AY120" s="165" t="s">
        <v>133</v>
      </c>
    </row>
    <row r="121" spans="2:65" s="8" customFormat="1" ht="11.25">
      <c r="B121" s="155"/>
      <c r="C121" s="156"/>
      <c r="D121" s="152" t="s">
        <v>137</v>
      </c>
      <c r="E121" s="157" t="s">
        <v>1</v>
      </c>
      <c r="F121" s="158" t="s">
        <v>205</v>
      </c>
      <c r="G121" s="156"/>
      <c r="H121" s="159">
        <v>179.73699999999999</v>
      </c>
      <c r="I121" s="160"/>
      <c r="J121" s="156"/>
      <c r="K121" s="156"/>
      <c r="L121" s="161"/>
      <c r="M121" s="162"/>
      <c r="N121" s="163"/>
      <c r="O121" s="163"/>
      <c r="P121" s="163"/>
      <c r="Q121" s="163"/>
      <c r="R121" s="163"/>
      <c r="S121" s="163"/>
      <c r="T121" s="164"/>
      <c r="AT121" s="165" t="s">
        <v>137</v>
      </c>
      <c r="AU121" s="165" t="s">
        <v>73</v>
      </c>
      <c r="AV121" s="8" t="s">
        <v>83</v>
      </c>
      <c r="AW121" s="8" t="s">
        <v>35</v>
      </c>
      <c r="AX121" s="8" t="s">
        <v>73</v>
      </c>
      <c r="AY121" s="165" t="s">
        <v>133</v>
      </c>
    </row>
    <row r="122" spans="2:65" s="8" customFormat="1" ht="11.25">
      <c r="B122" s="155"/>
      <c r="C122" s="156"/>
      <c r="D122" s="152" t="s">
        <v>137</v>
      </c>
      <c r="E122" s="157" t="s">
        <v>1</v>
      </c>
      <c r="F122" s="158" t="s">
        <v>206</v>
      </c>
      <c r="G122" s="156"/>
      <c r="H122" s="159">
        <v>179.73699999999999</v>
      </c>
      <c r="I122" s="160"/>
      <c r="J122" s="156"/>
      <c r="K122" s="156"/>
      <c r="L122" s="161"/>
      <c r="M122" s="162"/>
      <c r="N122" s="163"/>
      <c r="O122" s="163"/>
      <c r="P122" s="163"/>
      <c r="Q122" s="163"/>
      <c r="R122" s="163"/>
      <c r="S122" s="163"/>
      <c r="T122" s="164"/>
      <c r="AT122" s="165" t="s">
        <v>137</v>
      </c>
      <c r="AU122" s="165" t="s">
        <v>73</v>
      </c>
      <c r="AV122" s="8" t="s">
        <v>83</v>
      </c>
      <c r="AW122" s="8" t="s">
        <v>35</v>
      </c>
      <c r="AX122" s="8" t="s">
        <v>73</v>
      </c>
      <c r="AY122" s="165" t="s">
        <v>133</v>
      </c>
    </row>
    <row r="123" spans="2:65" s="9" customFormat="1" ht="11.25">
      <c r="B123" s="166"/>
      <c r="C123" s="167"/>
      <c r="D123" s="152" t="s">
        <v>137</v>
      </c>
      <c r="E123" s="168" t="s">
        <v>1</v>
      </c>
      <c r="F123" s="169" t="s">
        <v>142</v>
      </c>
      <c r="G123" s="167"/>
      <c r="H123" s="170">
        <v>1687.8910000000001</v>
      </c>
      <c r="I123" s="171"/>
      <c r="J123" s="167"/>
      <c r="K123" s="167"/>
      <c r="L123" s="172"/>
      <c r="M123" s="173"/>
      <c r="N123" s="174"/>
      <c r="O123" s="174"/>
      <c r="P123" s="174"/>
      <c r="Q123" s="174"/>
      <c r="R123" s="174"/>
      <c r="S123" s="174"/>
      <c r="T123" s="175"/>
      <c r="AT123" s="176" t="s">
        <v>137</v>
      </c>
      <c r="AU123" s="176" t="s">
        <v>73</v>
      </c>
      <c r="AV123" s="9" t="s">
        <v>132</v>
      </c>
      <c r="AW123" s="9" t="s">
        <v>35</v>
      </c>
      <c r="AX123" s="9" t="s">
        <v>81</v>
      </c>
      <c r="AY123" s="176" t="s">
        <v>133</v>
      </c>
    </row>
    <row r="124" spans="2:65" s="1" customFormat="1" ht="22.5" customHeight="1">
      <c r="B124" s="30"/>
      <c r="C124" s="140" t="s">
        <v>207</v>
      </c>
      <c r="D124" s="140" t="s">
        <v>127</v>
      </c>
      <c r="E124" s="141" t="s">
        <v>208</v>
      </c>
      <c r="F124" s="142" t="s">
        <v>209</v>
      </c>
      <c r="G124" s="143" t="s">
        <v>194</v>
      </c>
      <c r="H124" s="144">
        <v>219.48099999999999</v>
      </c>
      <c r="I124" s="145"/>
      <c r="J124" s="146">
        <f>ROUND(I124*H124,2)</f>
        <v>0</v>
      </c>
      <c r="K124" s="142" t="s">
        <v>131</v>
      </c>
      <c r="L124" s="34"/>
      <c r="M124" s="147" t="s">
        <v>1</v>
      </c>
      <c r="N124" s="148" t="s">
        <v>44</v>
      </c>
      <c r="O124" s="56"/>
      <c r="P124" s="149">
        <f>O124*H124</f>
        <v>0</v>
      </c>
      <c r="Q124" s="149">
        <v>0</v>
      </c>
      <c r="R124" s="149">
        <f>Q124*H124</f>
        <v>0</v>
      </c>
      <c r="S124" s="149">
        <v>0</v>
      </c>
      <c r="T124" s="150">
        <f>S124*H124</f>
        <v>0</v>
      </c>
      <c r="AR124" s="13" t="s">
        <v>132</v>
      </c>
      <c r="AT124" s="13" t="s">
        <v>127</v>
      </c>
      <c r="AU124" s="13" t="s">
        <v>73</v>
      </c>
      <c r="AY124" s="13" t="s">
        <v>133</v>
      </c>
      <c r="BE124" s="151">
        <f>IF(N124="základní",J124,0)</f>
        <v>0</v>
      </c>
      <c r="BF124" s="151">
        <f>IF(N124="snížená",J124,0)</f>
        <v>0</v>
      </c>
      <c r="BG124" s="151">
        <f>IF(N124="zákl. přenesená",J124,0)</f>
        <v>0</v>
      </c>
      <c r="BH124" s="151">
        <f>IF(N124="sníž. přenesená",J124,0)</f>
        <v>0</v>
      </c>
      <c r="BI124" s="151">
        <f>IF(N124="nulová",J124,0)</f>
        <v>0</v>
      </c>
      <c r="BJ124" s="13" t="s">
        <v>81</v>
      </c>
      <c r="BK124" s="151">
        <f>ROUND(I124*H124,2)</f>
        <v>0</v>
      </c>
      <c r="BL124" s="13" t="s">
        <v>132</v>
      </c>
      <c r="BM124" s="13" t="s">
        <v>210</v>
      </c>
    </row>
    <row r="125" spans="2:65" s="1" customFormat="1" ht="19.5">
      <c r="B125" s="30"/>
      <c r="C125" s="31"/>
      <c r="D125" s="152" t="s">
        <v>135</v>
      </c>
      <c r="E125" s="31"/>
      <c r="F125" s="153" t="s">
        <v>211</v>
      </c>
      <c r="G125" s="31"/>
      <c r="H125" s="31"/>
      <c r="I125" s="99"/>
      <c r="J125" s="31"/>
      <c r="K125" s="31"/>
      <c r="L125" s="34"/>
      <c r="M125" s="154"/>
      <c r="N125" s="56"/>
      <c r="O125" s="56"/>
      <c r="P125" s="56"/>
      <c r="Q125" s="56"/>
      <c r="R125" s="56"/>
      <c r="S125" s="56"/>
      <c r="T125" s="57"/>
      <c r="AT125" s="13" t="s">
        <v>135</v>
      </c>
      <c r="AU125" s="13" t="s">
        <v>73</v>
      </c>
    </row>
    <row r="126" spans="2:65" s="10" customFormat="1" ht="11.25">
      <c r="B126" s="178"/>
      <c r="C126" s="179"/>
      <c r="D126" s="152" t="s">
        <v>137</v>
      </c>
      <c r="E126" s="180" t="s">
        <v>1</v>
      </c>
      <c r="F126" s="181" t="s">
        <v>212</v>
      </c>
      <c r="G126" s="179"/>
      <c r="H126" s="180" t="s">
        <v>1</v>
      </c>
      <c r="I126" s="182"/>
      <c r="J126" s="179"/>
      <c r="K126" s="179"/>
      <c r="L126" s="183"/>
      <c r="M126" s="184"/>
      <c r="N126" s="185"/>
      <c r="O126" s="185"/>
      <c r="P126" s="185"/>
      <c r="Q126" s="185"/>
      <c r="R126" s="185"/>
      <c r="S126" s="185"/>
      <c r="T126" s="186"/>
      <c r="AT126" s="187" t="s">
        <v>137</v>
      </c>
      <c r="AU126" s="187" t="s">
        <v>73</v>
      </c>
      <c r="AV126" s="10" t="s">
        <v>81</v>
      </c>
      <c r="AW126" s="10" t="s">
        <v>35</v>
      </c>
      <c r="AX126" s="10" t="s">
        <v>73</v>
      </c>
      <c r="AY126" s="187" t="s">
        <v>133</v>
      </c>
    </row>
    <row r="127" spans="2:65" s="8" customFormat="1" ht="11.25">
      <c r="B127" s="155"/>
      <c r="C127" s="156"/>
      <c r="D127" s="152" t="s">
        <v>137</v>
      </c>
      <c r="E127" s="157" t="s">
        <v>1</v>
      </c>
      <c r="F127" s="158" t="s">
        <v>213</v>
      </c>
      <c r="G127" s="156"/>
      <c r="H127" s="159">
        <v>38.363</v>
      </c>
      <c r="I127" s="160"/>
      <c r="J127" s="156"/>
      <c r="K127" s="156"/>
      <c r="L127" s="161"/>
      <c r="M127" s="162"/>
      <c r="N127" s="163"/>
      <c r="O127" s="163"/>
      <c r="P127" s="163"/>
      <c r="Q127" s="163"/>
      <c r="R127" s="163"/>
      <c r="S127" s="163"/>
      <c r="T127" s="164"/>
      <c r="AT127" s="165" t="s">
        <v>137</v>
      </c>
      <c r="AU127" s="165" t="s">
        <v>73</v>
      </c>
      <c r="AV127" s="8" t="s">
        <v>83</v>
      </c>
      <c r="AW127" s="8" t="s">
        <v>35</v>
      </c>
      <c r="AX127" s="8" t="s">
        <v>73</v>
      </c>
      <c r="AY127" s="165" t="s">
        <v>133</v>
      </c>
    </row>
    <row r="128" spans="2:65" s="8" customFormat="1" ht="11.25">
      <c r="B128" s="155"/>
      <c r="C128" s="156"/>
      <c r="D128" s="152" t="s">
        <v>137</v>
      </c>
      <c r="E128" s="157" t="s">
        <v>1</v>
      </c>
      <c r="F128" s="158" t="s">
        <v>214</v>
      </c>
      <c r="G128" s="156"/>
      <c r="H128" s="159">
        <v>37.200000000000003</v>
      </c>
      <c r="I128" s="160"/>
      <c r="J128" s="156"/>
      <c r="K128" s="156"/>
      <c r="L128" s="161"/>
      <c r="M128" s="162"/>
      <c r="N128" s="163"/>
      <c r="O128" s="163"/>
      <c r="P128" s="163"/>
      <c r="Q128" s="163"/>
      <c r="R128" s="163"/>
      <c r="S128" s="163"/>
      <c r="T128" s="164"/>
      <c r="AT128" s="165" t="s">
        <v>137</v>
      </c>
      <c r="AU128" s="165" t="s">
        <v>73</v>
      </c>
      <c r="AV128" s="8" t="s">
        <v>83</v>
      </c>
      <c r="AW128" s="8" t="s">
        <v>35</v>
      </c>
      <c r="AX128" s="8" t="s">
        <v>73</v>
      </c>
      <c r="AY128" s="165" t="s">
        <v>133</v>
      </c>
    </row>
    <row r="129" spans="2:65" s="8" customFormat="1" ht="11.25">
      <c r="B129" s="155"/>
      <c r="C129" s="156"/>
      <c r="D129" s="152" t="s">
        <v>137</v>
      </c>
      <c r="E129" s="157" t="s">
        <v>1</v>
      </c>
      <c r="F129" s="158" t="s">
        <v>215</v>
      </c>
      <c r="G129" s="156"/>
      <c r="H129" s="159">
        <v>51.615000000000002</v>
      </c>
      <c r="I129" s="160"/>
      <c r="J129" s="156"/>
      <c r="K129" s="156"/>
      <c r="L129" s="161"/>
      <c r="M129" s="162"/>
      <c r="N129" s="163"/>
      <c r="O129" s="163"/>
      <c r="P129" s="163"/>
      <c r="Q129" s="163"/>
      <c r="R129" s="163"/>
      <c r="S129" s="163"/>
      <c r="T129" s="164"/>
      <c r="AT129" s="165" t="s">
        <v>137</v>
      </c>
      <c r="AU129" s="165" t="s">
        <v>73</v>
      </c>
      <c r="AV129" s="8" t="s">
        <v>83</v>
      </c>
      <c r="AW129" s="8" t="s">
        <v>35</v>
      </c>
      <c r="AX129" s="8" t="s">
        <v>73</v>
      </c>
      <c r="AY129" s="165" t="s">
        <v>133</v>
      </c>
    </row>
    <row r="130" spans="2:65" s="8" customFormat="1" ht="11.25">
      <c r="B130" s="155"/>
      <c r="C130" s="156"/>
      <c r="D130" s="152" t="s">
        <v>137</v>
      </c>
      <c r="E130" s="157" t="s">
        <v>1</v>
      </c>
      <c r="F130" s="158" t="s">
        <v>216</v>
      </c>
      <c r="G130" s="156"/>
      <c r="H130" s="159">
        <v>53.94</v>
      </c>
      <c r="I130" s="160"/>
      <c r="J130" s="156"/>
      <c r="K130" s="156"/>
      <c r="L130" s="161"/>
      <c r="M130" s="162"/>
      <c r="N130" s="163"/>
      <c r="O130" s="163"/>
      <c r="P130" s="163"/>
      <c r="Q130" s="163"/>
      <c r="R130" s="163"/>
      <c r="S130" s="163"/>
      <c r="T130" s="164"/>
      <c r="AT130" s="165" t="s">
        <v>137</v>
      </c>
      <c r="AU130" s="165" t="s">
        <v>73</v>
      </c>
      <c r="AV130" s="8" t="s">
        <v>83</v>
      </c>
      <c r="AW130" s="8" t="s">
        <v>35</v>
      </c>
      <c r="AX130" s="8" t="s">
        <v>73</v>
      </c>
      <c r="AY130" s="165" t="s">
        <v>133</v>
      </c>
    </row>
    <row r="131" spans="2:65" s="8" customFormat="1" ht="11.25">
      <c r="B131" s="155"/>
      <c r="C131" s="156"/>
      <c r="D131" s="152" t="s">
        <v>137</v>
      </c>
      <c r="E131" s="157" t="s">
        <v>1</v>
      </c>
      <c r="F131" s="158" t="s">
        <v>217</v>
      </c>
      <c r="G131" s="156"/>
      <c r="H131" s="159">
        <v>38.363</v>
      </c>
      <c r="I131" s="160"/>
      <c r="J131" s="156"/>
      <c r="K131" s="156"/>
      <c r="L131" s="161"/>
      <c r="M131" s="162"/>
      <c r="N131" s="163"/>
      <c r="O131" s="163"/>
      <c r="P131" s="163"/>
      <c r="Q131" s="163"/>
      <c r="R131" s="163"/>
      <c r="S131" s="163"/>
      <c r="T131" s="164"/>
      <c r="AT131" s="165" t="s">
        <v>137</v>
      </c>
      <c r="AU131" s="165" t="s">
        <v>73</v>
      </c>
      <c r="AV131" s="8" t="s">
        <v>83</v>
      </c>
      <c r="AW131" s="8" t="s">
        <v>35</v>
      </c>
      <c r="AX131" s="8" t="s">
        <v>73</v>
      </c>
      <c r="AY131" s="165" t="s">
        <v>133</v>
      </c>
    </row>
    <row r="132" spans="2:65" s="9" customFormat="1" ht="11.25">
      <c r="B132" s="166"/>
      <c r="C132" s="167"/>
      <c r="D132" s="152" t="s">
        <v>137</v>
      </c>
      <c r="E132" s="168" t="s">
        <v>1</v>
      </c>
      <c r="F132" s="169" t="s">
        <v>142</v>
      </c>
      <c r="G132" s="167"/>
      <c r="H132" s="170">
        <v>219.48099999999999</v>
      </c>
      <c r="I132" s="171"/>
      <c r="J132" s="167"/>
      <c r="K132" s="167"/>
      <c r="L132" s="172"/>
      <c r="M132" s="173"/>
      <c r="N132" s="174"/>
      <c r="O132" s="174"/>
      <c r="P132" s="174"/>
      <c r="Q132" s="174"/>
      <c r="R132" s="174"/>
      <c r="S132" s="174"/>
      <c r="T132" s="175"/>
      <c r="AT132" s="176" t="s">
        <v>137</v>
      </c>
      <c r="AU132" s="176" t="s">
        <v>73</v>
      </c>
      <c r="AV132" s="9" t="s">
        <v>132</v>
      </c>
      <c r="AW132" s="9" t="s">
        <v>35</v>
      </c>
      <c r="AX132" s="9" t="s">
        <v>81</v>
      </c>
      <c r="AY132" s="176" t="s">
        <v>133</v>
      </c>
    </row>
    <row r="133" spans="2:65" s="1" customFormat="1" ht="22.5" customHeight="1">
      <c r="B133" s="30"/>
      <c r="C133" s="140" t="s">
        <v>218</v>
      </c>
      <c r="D133" s="140" t="s">
        <v>127</v>
      </c>
      <c r="E133" s="141" t="s">
        <v>219</v>
      </c>
      <c r="F133" s="142" t="s">
        <v>220</v>
      </c>
      <c r="G133" s="143" t="s">
        <v>173</v>
      </c>
      <c r="H133" s="144">
        <v>1612.8119999999999</v>
      </c>
      <c r="I133" s="145"/>
      <c r="J133" s="146">
        <f>ROUND(I133*H133,2)</f>
        <v>0</v>
      </c>
      <c r="K133" s="142" t="s">
        <v>131</v>
      </c>
      <c r="L133" s="34"/>
      <c r="M133" s="147" t="s">
        <v>1</v>
      </c>
      <c r="N133" s="148" t="s">
        <v>44</v>
      </c>
      <c r="O133" s="56"/>
      <c r="P133" s="149">
        <f>O133*H133</f>
        <v>0</v>
      </c>
      <c r="Q133" s="149">
        <v>0</v>
      </c>
      <c r="R133" s="149">
        <f>Q133*H133</f>
        <v>0</v>
      </c>
      <c r="S133" s="149">
        <v>0</v>
      </c>
      <c r="T133" s="150">
        <f>S133*H133</f>
        <v>0</v>
      </c>
      <c r="AR133" s="13" t="s">
        <v>221</v>
      </c>
      <c r="AT133" s="13" t="s">
        <v>127</v>
      </c>
      <c r="AU133" s="13" t="s">
        <v>73</v>
      </c>
      <c r="AY133" s="13" t="s">
        <v>133</v>
      </c>
      <c r="BE133" s="151">
        <f>IF(N133="základní",J133,0)</f>
        <v>0</v>
      </c>
      <c r="BF133" s="151">
        <f>IF(N133="snížená",J133,0)</f>
        <v>0</v>
      </c>
      <c r="BG133" s="151">
        <f>IF(N133="zákl. přenesená",J133,0)</f>
        <v>0</v>
      </c>
      <c r="BH133" s="151">
        <f>IF(N133="sníž. přenesená",J133,0)</f>
        <v>0</v>
      </c>
      <c r="BI133" s="151">
        <f>IF(N133="nulová",J133,0)</f>
        <v>0</v>
      </c>
      <c r="BJ133" s="13" t="s">
        <v>81</v>
      </c>
      <c r="BK133" s="151">
        <f>ROUND(I133*H133,2)</f>
        <v>0</v>
      </c>
      <c r="BL133" s="13" t="s">
        <v>221</v>
      </c>
      <c r="BM133" s="13" t="s">
        <v>222</v>
      </c>
    </row>
    <row r="134" spans="2:65" s="1" customFormat="1" ht="29.25">
      <c r="B134" s="30"/>
      <c r="C134" s="31"/>
      <c r="D134" s="152" t="s">
        <v>135</v>
      </c>
      <c r="E134" s="31"/>
      <c r="F134" s="153" t="s">
        <v>223</v>
      </c>
      <c r="G134" s="31"/>
      <c r="H134" s="31"/>
      <c r="I134" s="99"/>
      <c r="J134" s="31"/>
      <c r="K134" s="31"/>
      <c r="L134" s="34"/>
      <c r="M134" s="154"/>
      <c r="N134" s="56"/>
      <c r="O134" s="56"/>
      <c r="P134" s="56"/>
      <c r="Q134" s="56"/>
      <c r="R134" s="56"/>
      <c r="S134" s="56"/>
      <c r="T134" s="57"/>
      <c r="AT134" s="13" t="s">
        <v>135</v>
      </c>
      <c r="AU134" s="13" t="s">
        <v>73</v>
      </c>
    </row>
    <row r="135" spans="2:65" s="8" customFormat="1" ht="11.25">
      <c r="B135" s="155"/>
      <c r="C135" s="156"/>
      <c r="D135" s="152" t="s">
        <v>137</v>
      </c>
      <c r="E135" s="157" t="s">
        <v>1</v>
      </c>
      <c r="F135" s="158" t="s">
        <v>224</v>
      </c>
      <c r="G135" s="156"/>
      <c r="H135" s="159">
        <v>331.904</v>
      </c>
      <c r="I135" s="160"/>
      <c r="J135" s="156"/>
      <c r="K135" s="156"/>
      <c r="L135" s="161"/>
      <c r="M135" s="162"/>
      <c r="N135" s="163"/>
      <c r="O135" s="163"/>
      <c r="P135" s="163"/>
      <c r="Q135" s="163"/>
      <c r="R135" s="163"/>
      <c r="S135" s="163"/>
      <c r="T135" s="164"/>
      <c r="AT135" s="165" t="s">
        <v>137</v>
      </c>
      <c r="AU135" s="165" t="s">
        <v>73</v>
      </c>
      <c r="AV135" s="8" t="s">
        <v>83</v>
      </c>
      <c r="AW135" s="8" t="s">
        <v>35</v>
      </c>
      <c r="AX135" s="8" t="s">
        <v>73</v>
      </c>
      <c r="AY135" s="165" t="s">
        <v>133</v>
      </c>
    </row>
    <row r="136" spans="2:65" s="8" customFormat="1" ht="11.25">
      <c r="B136" s="155"/>
      <c r="C136" s="156"/>
      <c r="D136" s="152" t="s">
        <v>137</v>
      </c>
      <c r="E136" s="157" t="s">
        <v>1</v>
      </c>
      <c r="F136" s="158" t="s">
        <v>225</v>
      </c>
      <c r="G136" s="156"/>
      <c r="H136" s="159">
        <v>212.22399999999999</v>
      </c>
      <c r="I136" s="160"/>
      <c r="J136" s="156"/>
      <c r="K136" s="156"/>
      <c r="L136" s="161"/>
      <c r="M136" s="162"/>
      <c r="N136" s="163"/>
      <c r="O136" s="163"/>
      <c r="P136" s="163"/>
      <c r="Q136" s="163"/>
      <c r="R136" s="163"/>
      <c r="S136" s="163"/>
      <c r="T136" s="164"/>
      <c r="AT136" s="165" t="s">
        <v>137</v>
      </c>
      <c r="AU136" s="165" t="s">
        <v>73</v>
      </c>
      <c r="AV136" s="8" t="s">
        <v>83</v>
      </c>
      <c r="AW136" s="8" t="s">
        <v>35</v>
      </c>
      <c r="AX136" s="8" t="s">
        <v>73</v>
      </c>
      <c r="AY136" s="165" t="s">
        <v>133</v>
      </c>
    </row>
    <row r="137" spans="2:65" s="8" customFormat="1" ht="11.25">
      <c r="B137" s="155"/>
      <c r="C137" s="156"/>
      <c r="D137" s="152" t="s">
        <v>137</v>
      </c>
      <c r="E137" s="157" t="s">
        <v>1</v>
      </c>
      <c r="F137" s="158" t="s">
        <v>226</v>
      </c>
      <c r="G137" s="156"/>
      <c r="H137" s="159">
        <v>260.49400000000003</v>
      </c>
      <c r="I137" s="160"/>
      <c r="J137" s="156"/>
      <c r="K137" s="156"/>
      <c r="L137" s="161"/>
      <c r="M137" s="162"/>
      <c r="N137" s="163"/>
      <c r="O137" s="163"/>
      <c r="P137" s="163"/>
      <c r="Q137" s="163"/>
      <c r="R137" s="163"/>
      <c r="S137" s="163"/>
      <c r="T137" s="164"/>
      <c r="AT137" s="165" t="s">
        <v>137</v>
      </c>
      <c r="AU137" s="165" t="s">
        <v>73</v>
      </c>
      <c r="AV137" s="8" t="s">
        <v>83</v>
      </c>
      <c r="AW137" s="8" t="s">
        <v>35</v>
      </c>
      <c r="AX137" s="8" t="s">
        <v>73</v>
      </c>
      <c r="AY137" s="165" t="s">
        <v>133</v>
      </c>
    </row>
    <row r="138" spans="2:65" s="8" customFormat="1" ht="11.25">
      <c r="B138" s="155"/>
      <c r="C138" s="156"/>
      <c r="D138" s="152" t="s">
        <v>137</v>
      </c>
      <c r="E138" s="157" t="s">
        <v>1</v>
      </c>
      <c r="F138" s="158" t="s">
        <v>227</v>
      </c>
      <c r="G138" s="156"/>
      <c r="H138" s="159">
        <v>315.846</v>
      </c>
      <c r="I138" s="160"/>
      <c r="J138" s="156"/>
      <c r="K138" s="156"/>
      <c r="L138" s="161"/>
      <c r="M138" s="162"/>
      <c r="N138" s="163"/>
      <c r="O138" s="163"/>
      <c r="P138" s="163"/>
      <c r="Q138" s="163"/>
      <c r="R138" s="163"/>
      <c r="S138" s="163"/>
      <c r="T138" s="164"/>
      <c r="AT138" s="165" t="s">
        <v>137</v>
      </c>
      <c r="AU138" s="165" t="s">
        <v>73</v>
      </c>
      <c r="AV138" s="8" t="s">
        <v>83</v>
      </c>
      <c r="AW138" s="8" t="s">
        <v>35</v>
      </c>
      <c r="AX138" s="8" t="s">
        <v>73</v>
      </c>
      <c r="AY138" s="165" t="s">
        <v>133</v>
      </c>
    </row>
    <row r="139" spans="2:65" s="8" customFormat="1" ht="11.25">
      <c r="B139" s="155"/>
      <c r="C139" s="156"/>
      <c r="D139" s="152" t="s">
        <v>137</v>
      </c>
      <c r="E139" s="157" t="s">
        <v>1</v>
      </c>
      <c r="F139" s="158" t="s">
        <v>228</v>
      </c>
      <c r="G139" s="156"/>
      <c r="H139" s="159">
        <v>84.986000000000004</v>
      </c>
      <c r="I139" s="160"/>
      <c r="J139" s="156"/>
      <c r="K139" s="156"/>
      <c r="L139" s="161"/>
      <c r="M139" s="162"/>
      <c r="N139" s="163"/>
      <c r="O139" s="163"/>
      <c r="P139" s="163"/>
      <c r="Q139" s="163"/>
      <c r="R139" s="163"/>
      <c r="S139" s="163"/>
      <c r="T139" s="164"/>
      <c r="AT139" s="165" t="s">
        <v>137</v>
      </c>
      <c r="AU139" s="165" t="s">
        <v>73</v>
      </c>
      <c r="AV139" s="8" t="s">
        <v>83</v>
      </c>
      <c r="AW139" s="8" t="s">
        <v>35</v>
      </c>
      <c r="AX139" s="8" t="s">
        <v>73</v>
      </c>
      <c r="AY139" s="165" t="s">
        <v>133</v>
      </c>
    </row>
    <row r="140" spans="2:65" s="8" customFormat="1" ht="11.25">
      <c r="B140" s="155"/>
      <c r="C140" s="156"/>
      <c r="D140" s="152" t="s">
        <v>137</v>
      </c>
      <c r="E140" s="157" t="s">
        <v>1</v>
      </c>
      <c r="F140" s="158" t="s">
        <v>229</v>
      </c>
      <c r="G140" s="156"/>
      <c r="H140" s="159">
        <v>407.358</v>
      </c>
      <c r="I140" s="160"/>
      <c r="J140" s="156"/>
      <c r="K140" s="156"/>
      <c r="L140" s="161"/>
      <c r="M140" s="162"/>
      <c r="N140" s="163"/>
      <c r="O140" s="163"/>
      <c r="P140" s="163"/>
      <c r="Q140" s="163"/>
      <c r="R140" s="163"/>
      <c r="S140" s="163"/>
      <c r="T140" s="164"/>
      <c r="AT140" s="165" t="s">
        <v>137</v>
      </c>
      <c r="AU140" s="165" t="s">
        <v>73</v>
      </c>
      <c r="AV140" s="8" t="s">
        <v>83</v>
      </c>
      <c r="AW140" s="8" t="s">
        <v>35</v>
      </c>
      <c r="AX140" s="8" t="s">
        <v>73</v>
      </c>
      <c r="AY140" s="165" t="s">
        <v>133</v>
      </c>
    </row>
    <row r="141" spans="2:65" s="9" customFormat="1" ht="11.25">
      <c r="B141" s="166"/>
      <c r="C141" s="167"/>
      <c r="D141" s="152" t="s">
        <v>137</v>
      </c>
      <c r="E141" s="168" t="s">
        <v>1</v>
      </c>
      <c r="F141" s="169" t="s">
        <v>142</v>
      </c>
      <c r="G141" s="167"/>
      <c r="H141" s="170">
        <v>1612.8119999999999</v>
      </c>
      <c r="I141" s="171"/>
      <c r="J141" s="167"/>
      <c r="K141" s="167"/>
      <c r="L141" s="172"/>
      <c r="M141" s="173"/>
      <c r="N141" s="174"/>
      <c r="O141" s="174"/>
      <c r="P141" s="174"/>
      <c r="Q141" s="174"/>
      <c r="R141" s="174"/>
      <c r="S141" s="174"/>
      <c r="T141" s="175"/>
      <c r="AT141" s="176" t="s">
        <v>137</v>
      </c>
      <c r="AU141" s="176" t="s">
        <v>73</v>
      </c>
      <c r="AV141" s="9" t="s">
        <v>132</v>
      </c>
      <c r="AW141" s="9" t="s">
        <v>35</v>
      </c>
      <c r="AX141" s="9" t="s">
        <v>81</v>
      </c>
      <c r="AY141" s="176" t="s">
        <v>133</v>
      </c>
    </row>
    <row r="142" spans="2:65" s="1" customFormat="1" ht="22.5" customHeight="1">
      <c r="B142" s="30"/>
      <c r="C142" s="140" t="s">
        <v>230</v>
      </c>
      <c r="D142" s="140" t="s">
        <v>127</v>
      </c>
      <c r="E142" s="141" t="s">
        <v>231</v>
      </c>
      <c r="F142" s="142" t="s">
        <v>232</v>
      </c>
      <c r="G142" s="143" t="s">
        <v>173</v>
      </c>
      <c r="H142" s="144">
        <v>2425.5320000000002</v>
      </c>
      <c r="I142" s="145"/>
      <c r="J142" s="146">
        <f>ROUND(I142*H142,2)</f>
        <v>0</v>
      </c>
      <c r="K142" s="142" t="s">
        <v>131</v>
      </c>
      <c r="L142" s="34"/>
      <c r="M142" s="147" t="s">
        <v>1</v>
      </c>
      <c r="N142" s="148" t="s">
        <v>44</v>
      </c>
      <c r="O142" s="56"/>
      <c r="P142" s="149">
        <f>O142*H142</f>
        <v>0</v>
      </c>
      <c r="Q142" s="149">
        <v>0</v>
      </c>
      <c r="R142" s="149">
        <f>Q142*H142</f>
        <v>0</v>
      </c>
      <c r="S142" s="149">
        <v>0</v>
      </c>
      <c r="T142" s="150">
        <f>S142*H142</f>
        <v>0</v>
      </c>
      <c r="AR142" s="13" t="s">
        <v>221</v>
      </c>
      <c r="AT142" s="13" t="s">
        <v>127</v>
      </c>
      <c r="AU142" s="13" t="s">
        <v>73</v>
      </c>
      <c r="AY142" s="13" t="s">
        <v>133</v>
      </c>
      <c r="BE142" s="151">
        <f>IF(N142="základní",J142,0)</f>
        <v>0</v>
      </c>
      <c r="BF142" s="151">
        <f>IF(N142="snížená",J142,0)</f>
        <v>0</v>
      </c>
      <c r="BG142" s="151">
        <f>IF(N142="zákl. přenesená",J142,0)</f>
        <v>0</v>
      </c>
      <c r="BH142" s="151">
        <f>IF(N142="sníž. přenesená",J142,0)</f>
        <v>0</v>
      </c>
      <c r="BI142" s="151">
        <f>IF(N142="nulová",J142,0)</f>
        <v>0</v>
      </c>
      <c r="BJ142" s="13" t="s">
        <v>81</v>
      </c>
      <c r="BK142" s="151">
        <f>ROUND(I142*H142,2)</f>
        <v>0</v>
      </c>
      <c r="BL142" s="13" t="s">
        <v>221</v>
      </c>
      <c r="BM142" s="13" t="s">
        <v>233</v>
      </c>
    </row>
    <row r="143" spans="2:65" s="1" customFormat="1" ht="29.25">
      <c r="B143" s="30"/>
      <c r="C143" s="31"/>
      <c r="D143" s="152" t="s">
        <v>135</v>
      </c>
      <c r="E143" s="31"/>
      <c r="F143" s="153" t="s">
        <v>234</v>
      </c>
      <c r="G143" s="31"/>
      <c r="H143" s="31"/>
      <c r="I143" s="99"/>
      <c r="J143" s="31"/>
      <c r="K143" s="31"/>
      <c r="L143" s="34"/>
      <c r="M143" s="154"/>
      <c r="N143" s="56"/>
      <c r="O143" s="56"/>
      <c r="P143" s="56"/>
      <c r="Q143" s="56"/>
      <c r="R143" s="56"/>
      <c r="S143" s="56"/>
      <c r="T143" s="57"/>
      <c r="AT143" s="13" t="s">
        <v>135</v>
      </c>
      <c r="AU143" s="13" t="s">
        <v>73</v>
      </c>
    </row>
    <row r="144" spans="2:65" s="10" customFormat="1" ht="11.25">
      <c r="B144" s="178"/>
      <c r="C144" s="179"/>
      <c r="D144" s="152" t="s">
        <v>137</v>
      </c>
      <c r="E144" s="180" t="s">
        <v>1</v>
      </c>
      <c r="F144" s="181" t="s">
        <v>235</v>
      </c>
      <c r="G144" s="179"/>
      <c r="H144" s="180" t="s">
        <v>1</v>
      </c>
      <c r="I144" s="182"/>
      <c r="J144" s="179"/>
      <c r="K144" s="179"/>
      <c r="L144" s="183"/>
      <c r="M144" s="184"/>
      <c r="N144" s="185"/>
      <c r="O144" s="185"/>
      <c r="P144" s="185"/>
      <c r="Q144" s="185"/>
      <c r="R144" s="185"/>
      <c r="S144" s="185"/>
      <c r="T144" s="186"/>
      <c r="AT144" s="187" t="s">
        <v>137</v>
      </c>
      <c r="AU144" s="187" t="s">
        <v>73</v>
      </c>
      <c r="AV144" s="10" t="s">
        <v>81</v>
      </c>
      <c r="AW144" s="10" t="s">
        <v>35</v>
      </c>
      <c r="AX144" s="10" t="s">
        <v>73</v>
      </c>
      <c r="AY144" s="187" t="s">
        <v>133</v>
      </c>
    </row>
    <row r="145" spans="2:51" s="8" customFormat="1" ht="11.25">
      <c r="B145" s="155"/>
      <c r="C145" s="156"/>
      <c r="D145" s="152" t="s">
        <v>137</v>
      </c>
      <c r="E145" s="157" t="s">
        <v>1</v>
      </c>
      <c r="F145" s="158" t="s">
        <v>236</v>
      </c>
      <c r="G145" s="156"/>
      <c r="H145" s="159">
        <v>18.936</v>
      </c>
      <c r="I145" s="160"/>
      <c r="J145" s="156"/>
      <c r="K145" s="156"/>
      <c r="L145" s="161"/>
      <c r="M145" s="162"/>
      <c r="N145" s="163"/>
      <c r="O145" s="163"/>
      <c r="P145" s="163"/>
      <c r="Q145" s="163"/>
      <c r="R145" s="163"/>
      <c r="S145" s="163"/>
      <c r="T145" s="164"/>
      <c r="AT145" s="165" t="s">
        <v>137</v>
      </c>
      <c r="AU145" s="165" t="s">
        <v>73</v>
      </c>
      <c r="AV145" s="8" t="s">
        <v>83</v>
      </c>
      <c r="AW145" s="8" t="s">
        <v>35</v>
      </c>
      <c r="AX145" s="8" t="s">
        <v>73</v>
      </c>
      <c r="AY145" s="165" t="s">
        <v>133</v>
      </c>
    </row>
    <row r="146" spans="2:51" s="8" customFormat="1" ht="11.25">
      <c r="B146" s="155"/>
      <c r="C146" s="156"/>
      <c r="D146" s="152" t="s">
        <v>137</v>
      </c>
      <c r="E146" s="157" t="s">
        <v>1</v>
      </c>
      <c r="F146" s="158" t="s">
        <v>237</v>
      </c>
      <c r="G146" s="156"/>
      <c r="H146" s="159">
        <v>39.936</v>
      </c>
      <c r="I146" s="160"/>
      <c r="J146" s="156"/>
      <c r="K146" s="156"/>
      <c r="L146" s="161"/>
      <c r="M146" s="162"/>
      <c r="N146" s="163"/>
      <c r="O146" s="163"/>
      <c r="P146" s="163"/>
      <c r="Q146" s="163"/>
      <c r="R146" s="163"/>
      <c r="S146" s="163"/>
      <c r="T146" s="164"/>
      <c r="AT146" s="165" t="s">
        <v>137</v>
      </c>
      <c r="AU146" s="165" t="s">
        <v>73</v>
      </c>
      <c r="AV146" s="8" t="s">
        <v>83</v>
      </c>
      <c r="AW146" s="8" t="s">
        <v>35</v>
      </c>
      <c r="AX146" s="8" t="s">
        <v>73</v>
      </c>
      <c r="AY146" s="165" t="s">
        <v>133</v>
      </c>
    </row>
    <row r="147" spans="2:51" s="8" customFormat="1" ht="11.25">
      <c r="B147" s="155"/>
      <c r="C147" s="156"/>
      <c r="D147" s="152" t="s">
        <v>137</v>
      </c>
      <c r="E147" s="157" t="s">
        <v>1</v>
      </c>
      <c r="F147" s="158" t="s">
        <v>238</v>
      </c>
      <c r="G147" s="156"/>
      <c r="H147" s="159">
        <v>38.688000000000002</v>
      </c>
      <c r="I147" s="160"/>
      <c r="J147" s="156"/>
      <c r="K147" s="156"/>
      <c r="L147" s="161"/>
      <c r="M147" s="162"/>
      <c r="N147" s="163"/>
      <c r="O147" s="163"/>
      <c r="P147" s="163"/>
      <c r="Q147" s="163"/>
      <c r="R147" s="163"/>
      <c r="S147" s="163"/>
      <c r="T147" s="164"/>
      <c r="AT147" s="165" t="s">
        <v>137</v>
      </c>
      <c r="AU147" s="165" t="s">
        <v>73</v>
      </c>
      <c r="AV147" s="8" t="s">
        <v>83</v>
      </c>
      <c r="AW147" s="8" t="s">
        <v>35</v>
      </c>
      <c r="AX147" s="8" t="s">
        <v>73</v>
      </c>
      <c r="AY147" s="165" t="s">
        <v>133</v>
      </c>
    </row>
    <row r="148" spans="2:51" s="8" customFormat="1" ht="11.25">
      <c r="B148" s="155"/>
      <c r="C148" s="156"/>
      <c r="D148" s="152" t="s">
        <v>137</v>
      </c>
      <c r="E148" s="157" t="s">
        <v>1</v>
      </c>
      <c r="F148" s="158" t="s">
        <v>239</v>
      </c>
      <c r="G148" s="156"/>
      <c r="H148" s="159">
        <v>38.688000000000002</v>
      </c>
      <c r="I148" s="160"/>
      <c r="J148" s="156"/>
      <c r="K148" s="156"/>
      <c r="L148" s="161"/>
      <c r="M148" s="162"/>
      <c r="N148" s="163"/>
      <c r="O148" s="163"/>
      <c r="P148" s="163"/>
      <c r="Q148" s="163"/>
      <c r="R148" s="163"/>
      <c r="S148" s="163"/>
      <c r="T148" s="164"/>
      <c r="AT148" s="165" t="s">
        <v>137</v>
      </c>
      <c r="AU148" s="165" t="s">
        <v>73</v>
      </c>
      <c r="AV148" s="8" t="s">
        <v>83</v>
      </c>
      <c r="AW148" s="8" t="s">
        <v>35</v>
      </c>
      <c r="AX148" s="8" t="s">
        <v>73</v>
      </c>
      <c r="AY148" s="165" t="s">
        <v>133</v>
      </c>
    </row>
    <row r="149" spans="2:51" s="11" customFormat="1" ht="11.25">
      <c r="B149" s="188"/>
      <c r="C149" s="189"/>
      <c r="D149" s="152" t="s">
        <v>137</v>
      </c>
      <c r="E149" s="190" t="s">
        <v>1</v>
      </c>
      <c r="F149" s="191" t="s">
        <v>240</v>
      </c>
      <c r="G149" s="189"/>
      <c r="H149" s="192">
        <v>136.24799999999999</v>
      </c>
      <c r="I149" s="193"/>
      <c r="J149" s="189"/>
      <c r="K149" s="189"/>
      <c r="L149" s="194"/>
      <c r="M149" s="195"/>
      <c r="N149" s="196"/>
      <c r="O149" s="196"/>
      <c r="P149" s="196"/>
      <c r="Q149" s="196"/>
      <c r="R149" s="196"/>
      <c r="S149" s="196"/>
      <c r="T149" s="197"/>
      <c r="AT149" s="198" t="s">
        <v>137</v>
      </c>
      <c r="AU149" s="198" t="s">
        <v>73</v>
      </c>
      <c r="AV149" s="11" t="s">
        <v>126</v>
      </c>
      <c r="AW149" s="11" t="s">
        <v>35</v>
      </c>
      <c r="AX149" s="11" t="s">
        <v>73</v>
      </c>
      <c r="AY149" s="198" t="s">
        <v>133</v>
      </c>
    </row>
    <row r="150" spans="2:51" s="10" customFormat="1" ht="11.25">
      <c r="B150" s="178"/>
      <c r="C150" s="179"/>
      <c r="D150" s="152" t="s">
        <v>137</v>
      </c>
      <c r="E150" s="180" t="s">
        <v>1</v>
      </c>
      <c r="F150" s="181" t="s">
        <v>241</v>
      </c>
      <c r="G150" s="179"/>
      <c r="H150" s="180" t="s">
        <v>1</v>
      </c>
      <c r="I150" s="182"/>
      <c r="J150" s="179"/>
      <c r="K150" s="179"/>
      <c r="L150" s="183"/>
      <c r="M150" s="184"/>
      <c r="N150" s="185"/>
      <c r="O150" s="185"/>
      <c r="P150" s="185"/>
      <c r="Q150" s="185"/>
      <c r="R150" s="185"/>
      <c r="S150" s="185"/>
      <c r="T150" s="186"/>
      <c r="AT150" s="187" t="s">
        <v>137</v>
      </c>
      <c r="AU150" s="187" t="s">
        <v>73</v>
      </c>
      <c r="AV150" s="10" t="s">
        <v>81</v>
      </c>
      <c r="AW150" s="10" t="s">
        <v>35</v>
      </c>
      <c r="AX150" s="10" t="s">
        <v>73</v>
      </c>
      <c r="AY150" s="187" t="s">
        <v>133</v>
      </c>
    </row>
    <row r="151" spans="2:51" s="8" customFormat="1" ht="11.25">
      <c r="B151" s="155"/>
      <c r="C151" s="156"/>
      <c r="D151" s="152" t="s">
        <v>137</v>
      </c>
      <c r="E151" s="157" t="s">
        <v>1</v>
      </c>
      <c r="F151" s="158" t="s">
        <v>242</v>
      </c>
      <c r="G151" s="156"/>
      <c r="H151" s="159">
        <v>215.77799999999999</v>
      </c>
      <c r="I151" s="160"/>
      <c r="J151" s="156"/>
      <c r="K151" s="156"/>
      <c r="L151" s="161"/>
      <c r="M151" s="162"/>
      <c r="N151" s="163"/>
      <c r="O151" s="163"/>
      <c r="P151" s="163"/>
      <c r="Q151" s="163"/>
      <c r="R151" s="163"/>
      <c r="S151" s="163"/>
      <c r="T151" s="164"/>
      <c r="AT151" s="165" t="s">
        <v>137</v>
      </c>
      <c r="AU151" s="165" t="s">
        <v>73</v>
      </c>
      <c r="AV151" s="8" t="s">
        <v>83</v>
      </c>
      <c r="AW151" s="8" t="s">
        <v>35</v>
      </c>
      <c r="AX151" s="8" t="s">
        <v>73</v>
      </c>
      <c r="AY151" s="165" t="s">
        <v>133</v>
      </c>
    </row>
    <row r="152" spans="2:51" s="8" customFormat="1" ht="11.25">
      <c r="B152" s="155"/>
      <c r="C152" s="156"/>
      <c r="D152" s="152" t="s">
        <v>137</v>
      </c>
      <c r="E152" s="157" t="s">
        <v>1</v>
      </c>
      <c r="F152" s="158" t="s">
        <v>243</v>
      </c>
      <c r="G152" s="156"/>
      <c r="H152" s="159">
        <v>296.87700000000001</v>
      </c>
      <c r="I152" s="160"/>
      <c r="J152" s="156"/>
      <c r="K152" s="156"/>
      <c r="L152" s="161"/>
      <c r="M152" s="162"/>
      <c r="N152" s="163"/>
      <c r="O152" s="163"/>
      <c r="P152" s="163"/>
      <c r="Q152" s="163"/>
      <c r="R152" s="163"/>
      <c r="S152" s="163"/>
      <c r="T152" s="164"/>
      <c r="AT152" s="165" t="s">
        <v>137</v>
      </c>
      <c r="AU152" s="165" t="s">
        <v>73</v>
      </c>
      <c r="AV152" s="8" t="s">
        <v>83</v>
      </c>
      <c r="AW152" s="8" t="s">
        <v>35</v>
      </c>
      <c r="AX152" s="8" t="s">
        <v>73</v>
      </c>
      <c r="AY152" s="165" t="s">
        <v>133</v>
      </c>
    </row>
    <row r="153" spans="2:51" s="8" customFormat="1" ht="11.25">
      <c r="B153" s="155"/>
      <c r="C153" s="156"/>
      <c r="D153" s="152" t="s">
        <v>137</v>
      </c>
      <c r="E153" s="157" t="s">
        <v>1</v>
      </c>
      <c r="F153" s="158" t="s">
        <v>244</v>
      </c>
      <c r="G153" s="156"/>
      <c r="H153" s="159">
        <v>287.57900000000001</v>
      </c>
      <c r="I153" s="160"/>
      <c r="J153" s="156"/>
      <c r="K153" s="156"/>
      <c r="L153" s="161"/>
      <c r="M153" s="162"/>
      <c r="N153" s="163"/>
      <c r="O153" s="163"/>
      <c r="P153" s="163"/>
      <c r="Q153" s="163"/>
      <c r="R153" s="163"/>
      <c r="S153" s="163"/>
      <c r="T153" s="164"/>
      <c r="AT153" s="165" t="s">
        <v>137</v>
      </c>
      <c r="AU153" s="165" t="s">
        <v>73</v>
      </c>
      <c r="AV153" s="8" t="s">
        <v>83</v>
      </c>
      <c r="AW153" s="8" t="s">
        <v>35</v>
      </c>
      <c r="AX153" s="8" t="s">
        <v>73</v>
      </c>
      <c r="AY153" s="165" t="s">
        <v>133</v>
      </c>
    </row>
    <row r="154" spans="2:51" s="8" customFormat="1" ht="11.25">
      <c r="B154" s="155"/>
      <c r="C154" s="156"/>
      <c r="D154" s="152" t="s">
        <v>137</v>
      </c>
      <c r="E154" s="157" t="s">
        <v>1</v>
      </c>
      <c r="F154" s="158" t="s">
        <v>245</v>
      </c>
      <c r="G154" s="156"/>
      <c r="H154" s="159">
        <v>287.57900000000001</v>
      </c>
      <c r="I154" s="160"/>
      <c r="J154" s="156"/>
      <c r="K154" s="156"/>
      <c r="L154" s="161"/>
      <c r="M154" s="162"/>
      <c r="N154" s="163"/>
      <c r="O154" s="163"/>
      <c r="P154" s="163"/>
      <c r="Q154" s="163"/>
      <c r="R154" s="163"/>
      <c r="S154" s="163"/>
      <c r="T154" s="164"/>
      <c r="AT154" s="165" t="s">
        <v>137</v>
      </c>
      <c r="AU154" s="165" t="s">
        <v>73</v>
      </c>
      <c r="AV154" s="8" t="s">
        <v>83</v>
      </c>
      <c r="AW154" s="8" t="s">
        <v>35</v>
      </c>
      <c r="AX154" s="8" t="s">
        <v>73</v>
      </c>
      <c r="AY154" s="165" t="s">
        <v>133</v>
      </c>
    </row>
    <row r="155" spans="2:51" s="11" customFormat="1" ht="11.25">
      <c r="B155" s="188"/>
      <c r="C155" s="189"/>
      <c r="D155" s="152" t="s">
        <v>137</v>
      </c>
      <c r="E155" s="190" t="s">
        <v>1</v>
      </c>
      <c r="F155" s="191" t="s">
        <v>240</v>
      </c>
      <c r="G155" s="189"/>
      <c r="H155" s="192">
        <v>1087.8129999999999</v>
      </c>
      <c r="I155" s="193"/>
      <c r="J155" s="189"/>
      <c r="K155" s="189"/>
      <c r="L155" s="194"/>
      <c r="M155" s="195"/>
      <c r="N155" s="196"/>
      <c r="O155" s="196"/>
      <c r="P155" s="196"/>
      <c r="Q155" s="196"/>
      <c r="R155" s="196"/>
      <c r="S155" s="196"/>
      <c r="T155" s="197"/>
      <c r="AT155" s="198" t="s">
        <v>137</v>
      </c>
      <c r="AU155" s="198" t="s">
        <v>73</v>
      </c>
      <c r="AV155" s="11" t="s">
        <v>126</v>
      </c>
      <c r="AW155" s="11" t="s">
        <v>35</v>
      </c>
      <c r="AX155" s="11" t="s">
        <v>73</v>
      </c>
      <c r="AY155" s="198" t="s">
        <v>133</v>
      </c>
    </row>
    <row r="156" spans="2:51" s="10" customFormat="1" ht="11.25">
      <c r="B156" s="178"/>
      <c r="C156" s="179"/>
      <c r="D156" s="152" t="s">
        <v>137</v>
      </c>
      <c r="E156" s="180" t="s">
        <v>1</v>
      </c>
      <c r="F156" s="181" t="s">
        <v>246</v>
      </c>
      <c r="G156" s="179"/>
      <c r="H156" s="180" t="s">
        <v>1</v>
      </c>
      <c r="I156" s="182"/>
      <c r="J156" s="179"/>
      <c r="K156" s="179"/>
      <c r="L156" s="183"/>
      <c r="M156" s="184"/>
      <c r="N156" s="185"/>
      <c r="O156" s="185"/>
      <c r="P156" s="185"/>
      <c r="Q156" s="185"/>
      <c r="R156" s="185"/>
      <c r="S156" s="185"/>
      <c r="T156" s="186"/>
      <c r="AT156" s="187" t="s">
        <v>137</v>
      </c>
      <c r="AU156" s="187" t="s">
        <v>73</v>
      </c>
      <c r="AV156" s="10" t="s">
        <v>81</v>
      </c>
      <c r="AW156" s="10" t="s">
        <v>35</v>
      </c>
      <c r="AX156" s="10" t="s">
        <v>73</v>
      </c>
      <c r="AY156" s="187" t="s">
        <v>133</v>
      </c>
    </row>
    <row r="157" spans="2:51" s="8" customFormat="1" ht="11.25">
      <c r="B157" s="155"/>
      <c r="C157" s="156"/>
      <c r="D157" s="152" t="s">
        <v>137</v>
      </c>
      <c r="E157" s="157" t="s">
        <v>1</v>
      </c>
      <c r="F157" s="158" t="s">
        <v>247</v>
      </c>
      <c r="G157" s="156"/>
      <c r="H157" s="159">
        <v>69.052999999999997</v>
      </c>
      <c r="I157" s="160"/>
      <c r="J157" s="156"/>
      <c r="K157" s="156"/>
      <c r="L157" s="161"/>
      <c r="M157" s="162"/>
      <c r="N157" s="163"/>
      <c r="O157" s="163"/>
      <c r="P157" s="163"/>
      <c r="Q157" s="163"/>
      <c r="R157" s="163"/>
      <c r="S157" s="163"/>
      <c r="T157" s="164"/>
      <c r="AT157" s="165" t="s">
        <v>137</v>
      </c>
      <c r="AU157" s="165" t="s">
        <v>73</v>
      </c>
      <c r="AV157" s="8" t="s">
        <v>83</v>
      </c>
      <c r="AW157" s="8" t="s">
        <v>35</v>
      </c>
      <c r="AX157" s="8" t="s">
        <v>73</v>
      </c>
      <c r="AY157" s="165" t="s">
        <v>133</v>
      </c>
    </row>
    <row r="158" spans="2:51" s="8" customFormat="1" ht="11.25">
      <c r="B158" s="155"/>
      <c r="C158" s="156"/>
      <c r="D158" s="152" t="s">
        <v>137</v>
      </c>
      <c r="E158" s="157" t="s">
        <v>1</v>
      </c>
      <c r="F158" s="158" t="s">
        <v>248</v>
      </c>
      <c r="G158" s="156"/>
      <c r="H158" s="159">
        <v>66.959999999999994</v>
      </c>
      <c r="I158" s="160"/>
      <c r="J158" s="156"/>
      <c r="K158" s="156"/>
      <c r="L158" s="161"/>
      <c r="M158" s="162"/>
      <c r="N158" s="163"/>
      <c r="O158" s="163"/>
      <c r="P158" s="163"/>
      <c r="Q158" s="163"/>
      <c r="R158" s="163"/>
      <c r="S158" s="163"/>
      <c r="T158" s="164"/>
      <c r="AT158" s="165" t="s">
        <v>137</v>
      </c>
      <c r="AU158" s="165" t="s">
        <v>73</v>
      </c>
      <c r="AV158" s="8" t="s">
        <v>83</v>
      </c>
      <c r="AW158" s="8" t="s">
        <v>35</v>
      </c>
      <c r="AX158" s="8" t="s">
        <v>73</v>
      </c>
      <c r="AY158" s="165" t="s">
        <v>133</v>
      </c>
    </row>
    <row r="159" spans="2:51" s="8" customFormat="1" ht="11.25">
      <c r="B159" s="155"/>
      <c r="C159" s="156"/>
      <c r="D159" s="152" t="s">
        <v>137</v>
      </c>
      <c r="E159" s="157" t="s">
        <v>1</v>
      </c>
      <c r="F159" s="158" t="s">
        <v>249</v>
      </c>
      <c r="G159" s="156"/>
      <c r="H159" s="159">
        <v>92.906999999999996</v>
      </c>
      <c r="I159" s="160"/>
      <c r="J159" s="156"/>
      <c r="K159" s="156"/>
      <c r="L159" s="161"/>
      <c r="M159" s="162"/>
      <c r="N159" s="163"/>
      <c r="O159" s="163"/>
      <c r="P159" s="163"/>
      <c r="Q159" s="163"/>
      <c r="R159" s="163"/>
      <c r="S159" s="163"/>
      <c r="T159" s="164"/>
      <c r="AT159" s="165" t="s">
        <v>137</v>
      </c>
      <c r="AU159" s="165" t="s">
        <v>73</v>
      </c>
      <c r="AV159" s="8" t="s">
        <v>83</v>
      </c>
      <c r="AW159" s="8" t="s">
        <v>35</v>
      </c>
      <c r="AX159" s="8" t="s">
        <v>73</v>
      </c>
      <c r="AY159" s="165" t="s">
        <v>133</v>
      </c>
    </row>
    <row r="160" spans="2:51" s="8" customFormat="1" ht="11.25">
      <c r="B160" s="155"/>
      <c r="C160" s="156"/>
      <c r="D160" s="152" t="s">
        <v>137</v>
      </c>
      <c r="E160" s="157" t="s">
        <v>1</v>
      </c>
      <c r="F160" s="158" t="s">
        <v>250</v>
      </c>
      <c r="G160" s="156"/>
      <c r="H160" s="159">
        <v>97.091999999999999</v>
      </c>
      <c r="I160" s="160"/>
      <c r="J160" s="156"/>
      <c r="K160" s="156"/>
      <c r="L160" s="161"/>
      <c r="M160" s="162"/>
      <c r="N160" s="163"/>
      <c r="O160" s="163"/>
      <c r="P160" s="163"/>
      <c r="Q160" s="163"/>
      <c r="R160" s="163"/>
      <c r="S160" s="163"/>
      <c r="T160" s="164"/>
      <c r="AT160" s="165" t="s">
        <v>137</v>
      </c>
      <c r="AU160" s="165" t="s">
        <v>73</v>
      </c>
      <c r="AV160" s="8" t="s">
        <v>83</v>
      </c>
      <c r="AW160" s="8" t="s">
        <v>35</v>
      </c>
      <c r="AX160" s="8" t="s">
        <v>73</v>
      </c>
      <c r="AY160" s="165" t="s">
        <v>133</v>
      </c>
    </row>
    <row r="161" spans="2:65" s="8" customFormat="1" ht="11.25">
      <c r="B161" s="155"/>
      <c r="C161" s="156"/>
      <c r="D161" s="152" t="s">
        <v>137</v>
      </c>
      <c r="E161" s="157" t="s">
        <v>1</v>
      </c>
      <c r="F161" s="158" t="s">
        <v>251</v>
      </c>
      <c r="G161" s="156"/>
      <c r="H161" s="159">
        <v>69.052999999999997</v>
      </c>
      <c r="I161" s="160"/>
      <c r="J161" s="156"/>
      <c r="K161" s="156"/>
      <c r="L161" s="161"/>
      <c r="M161" s="162"/>
      <c r="N161" s="163"/>
      <c r="O161" s="163"/>
      <c r="P161" s="163"/>
      <c r="Q161" s="163"/>
      <c r="R161" s="163"/>
      <c r="S161" s="163"/>
      <c r="T161" s="164"/>
      <c r="AT161" s="165" t="s">
        <v>137</v>
      </c>
      <c r="AU161" s="165" t="s">
        <v>73</v>
      </c>
      <c r="AV161" s="8" t="s">
        <v>83</v>
      </c>
      <c r="AW161" s="8" t="s">
        <v>35</v>
      </c>
      <c r="AX161" s="8" t="s">
        <v>73</v>
      </c>
      <c r="AY161" s="165" t="s">
        <v>133</v>
      </c>
    </row>
    <row r="162" spans="2:65" s="11" customFormat="1" ht="11.25">
      <c r="B162" s="188"/>
      <c r="C162" s="189"/>
      <c r="D162" s="152" t="s">
        <v>137</v>
      </c>
      <c r="E162" s="190" t="s">
        <v>1</v>
      </c>
      <c r="F162" s="191" t="s">
        <v>240</v>
      </c>
      <c r="G162" s="189"/>
      <c r="H162" s="192">
        <v>395.06499999999994</v>
      </c>
      <c r="I162" s="193"/>
      <c r="J162" s="189"/>
      <c r="K162" s="189"/>
      <c r="L162" s="194"/>
      <c r="M162" s="195"/>
      <c r="N162" s="196"/>
      <c r="O162" s="196"/>
      <c r="P162" s="196"/>
      <c r="Q162" s="196"/>
      <c r="R162" s="196"/>
      <c r="S162" s="196"/>
      <c r="T162" s="197"/>
      <c r="AT162" s="198" t="s">
        <v>137</v>
      </c>
      <c r="AU162" s="198" t="s">
        <v>73</v>
      </c>
      <c r="AV162" s="11" t="s">
        <v>126</v>
      </c>
      <c r="AW162" s="11" t="s">
        <v>35</v>
      </c>
      <c r="AX162" s="11" t="s">
        <v>73</v>
      </c>
      <c r="AY162" s="198" t="s">
        <v>133</v>
      </c>
    </row>
    <row r="163" spans="2:65" s="10" customFormat="1" ht="11.25">
      <c r="B163" s="178"/>
      <c r="C163" s="179"/>
      <c r="D163" s="152" t="s">
        <v>137</v>
      </c>
      <c r="E163" s="180" t="s">
        <v>1</v>
      </c>
      <c r="F163" s="181" t="s">
        <v>252</v>
      </c>
      <c r="G163" s="179"/>
      <c r="H163" s="180" t="s">
        <v>1</v>
      </c>
      <c r="I163" s="182"/>
      <c r="J163" s="179"/>
      <c r="K163" s="179"/>
      <c r="L163" s="183"/>
      <c r="M163" s="184"/>
      <c r="N163" s="185"/>
      <c r="O163" s="185"/>
      <c r="P163" s="185"/>
      <c r="Q163" s="185"/>
      <c r="R163" s="185"/>
      <c r="S163" s="185"/>
      <c r="T163" s="186"/>
      <c r="AT163" s="187" t="s">
        <v>137</v>
      </c>
      <c r="AU163" s="187" t="s">
        <v>73</v>
      </c>
      <c r="AV163" s="10" t="s">
        <v>81</v>
      </c>
      <c r="AW163" s="10" t="s">
        <v>35</v>
      </c>
      <c r="AX163" s="10" t="s">
        <v>73</v>
      </c>
      <c r="AY163" s="187" t="s">
        <v>133</v>
      </c>
    </row>
    <row r="164" spans="2:65" s="8" customFormat="1" ht="11.25">
      <c r="B164" s="155"/>
      <c r="C164" s="156"/>
      <c r="D164" s="152" t="s">
        <v>137</v>
      </c>
      <c r="E164" s="157" t="s">
        <v>1</v>
      </c>
      <c r="F164" s="158" t="s">
        <v>253</v>
      </c>
      <c r="G164" s="156"/>
      <c r="H164" s="159">
        <v>165.952</v>
      </c>
      <c r="I164" s="160"/>
      <c r="J164" s="156"/>
      <c r="K164" s="156"/>
      <c r="L164" s="161"/>
      <c r="M164" s="162"/>
      <c r="N164" s="163"/>
      <c r="O164" s="163"/>
      <c r="P164" s="163"/>
      <c r="Q164" s="163"/>
      <c r="R164" s="163"/>
      <c r="S164" s="163"/>
      <c r="T164" s="164"/>
      <c r="AT164" s="165" t="s">
        <v>137</v>
      </c>
      <c r="AU164" s="165" t="s">
        <v>73</v>
      </c>
      <c r="AV164" s="8" t="s">
        <v>83</v>
      </c>
      <c r="AW164" s="8" t="s">
        <v>35</v>
      </c>
      <c r="AX164" s="8" t="s">
        <v>73</v>
      </c>
      <c r="AY164" s="165" t="s">
        <v>133</v>
      </c>
    </row>
    <row r="165" spans="2:65" s="8" customFormat="1" ht="11.25">
      <c r="B165" s="155"/>
      <c r="C165" s="156"/>
      <c r="D165" s="152" t="s">
        <v>137</v>
      </c>
      <c r="E165" s="157" t="s">
        <v>1</v>
      </c>
      <c r="F165" s="158" t="s">
        <v>254</v>
      </c>
      <c r="G165" s="156"/>
      <c r="H165" s="159">
        <v>106.11199999999999</v>
      </c>
      <c r="I165" s="160"/>
      <c r="J165" s="156"/>
      <c r="K165" s="156"/>
      <c r="L165" s="161"/>
      <c r="M165" s="162"/>
      <c r="N165" s="163"/>
      <c r="O165" s="163"/>
      <c r="P165" s="163"/>
      <c r="Q165" s="163"/>
      <c r="R165" s="163"/>
      <c r="S165" s="163"/>
      <c r="T165" s="164"/>
      <c r="AT165" s="165" t="s">
        <v>137</v>
      </c>
      <c r="AU165" s="165" t="s">
        <v>73</v>
      </c>
      <c r="AV165" s="8" t="s">
        <v>83</v>
      </c>
      <c r="AW165" s="8" t="s">
        <v>35</v>
      </c>
      <c r="AX165" s="8" t="s">
        <v>73</v>
      </c>
      <c r="AY165" s="165" t="s">
        <v>133</v>
      </c>
    </row>
    <row r="166" spans="2:65" s="8" customFormat="1" ht="11.25">
      <c r="B166" s="155"/>
      <c r="C166" s="156"/>
      <c r="D166" s="152" t="s">
        <v>137</v>
      </c>
      <c r="E166" s="157" t="s">
        <v>1</v>
      </c>
      <c r="F166" s="158" t="s">
        <v>255</v>
      </c>
      <c r="G166" s="156"/>
      <c r="H166" s="159">
        <v>130.24700000000001</v>
      </c>
      <c r="I166" s="160"/>
      <c r="J166" s="156"/>
      <c r="K166" s="156"/>
      <c r="L166" s="161"/>
      <c r="M166" s="162"/>
      <c r="N166" s="163"/>
      <c r="O166" s="163"/>
      <c r="P166" s="163"/>
      <c r="Q166" s="163"/>
      <c r="R166" s="163"/>
      <c r="S166" s="163"/>
      <c r="T166" s="164"/>
      <c r="AT166" s="165" t="s">
        <v>137</v>
      </c>
      <c r="AU166" s="165" t="s">
        <v>73</v>
      </c>
      <c r="AV166" s="8" t="s">
        <v>83</v>
      </c>
      <c r="AW166" s="8" t="s">
        <v>35</v>
      </c>
      <c r="AX166" s="8" t="s">
        <v>73</v>
      </c>
      <c r="AY166" s="165" t="s">
        <v>133</v>
      </c>
    </row>
    <row r="167" spans="2:65" s="8" customFormat="1" ht="11.25">
      <c r="B167" s="155"/>
      <c r="C167" s="156"/>
      <c r="D167" s="152" t="s">
        <v>137</v>
      </c>
      <c r="E167" s="157" t="s">
        <v>1</v>
      </c>
      <c r="F167" s="158" t="s">
        <v>256</v>
      </c>
      <c r="G167" s="156"/>
      <c r="H167" s="159">
        <v>157.923</v>
      </c>
      <c r="I167" s="160"/>
      <c r="J167" s="156"/>
      <c r="K167" s="156"/>
      <c r="L167" s="161"/>
      <c r="M167" s="162"/>
      <c r="N167" s="163"/>
      <c r="O167" s="163"/>
      <c r="P167" s="163"/>
      <c r="Q167" s="163"/>
      <c r="R167" s="163"/>
      <c r="S167" s="163"/>
      <c r="T167" s="164"/>
      <c r="AT167" s="165" t="s">
        <v>137</v>
      </c>
      <c r="AU167" s="165" t="s">
        <v>73</v>
      </c>
      <c r="AV167" s="8" t="s">
        <v>83</v>
      </c>
      <c r="AW167" s="8" t="s">
        <v>35</v>
      </c>
      <c r="AX167" s="8" t="s">
        <v>73</v>
      </c>
      <c r="AY167" s="165" t="s">
        <v>133</v>
      </c>
    </row>
    <row r="168" spans="2:65" s="8" customFormat="1" ht="11.25">
      <c r="B168" s="155"/>
      <c r="C168" s="156"/>
      <c r="D168" s="152" t="s">
        <v>137</v>
      </c>
      <c r="E168" s="157" t="s">
        <v>1</v>
      </c>
      <c r="F168" s="158" t="s">
        <v>257</v>
      </c>
      <c r="G168" s="156"/>
      <c r="H168" s="159">
        <v>42.493000000000002</v>
      </c>
      <c r="I168" s="160"/>
      <c r="J168" s="156"/>
      <c r="K168" s="156"/>
      <c r="L168" s="161"/>
      <c r="M168" s="162"/>
      <c r="N168" s="163"/>
      <c r="O168" s="163"/>
      <c r="P168" s="163"/>
      <c r="Q168" s="163"/>
      <c r="R168" s="163"/>
      <c r="S168" s="163"/>
      <c r="T168" s="164"/>
      <c r="AT168" s="165" t="s">
        <v>137</v>
      </c>
      <c r="AU168" s="165" t="s">
        <v>73</v>
      </c>
      <c r="AV168" s="8" t="s">
        <v>83</v>
      </c>
      <c r="AW168" s="8" t="s">
        <v>35</v>
      </c>
      <c r="AX168" s="8" t="s">
        <v>73</v>
      </c>
      <c r="AY168" s="165" t="s">
        <v>133</v>
      </c>
    </row>
    <row r="169" spans="2:65" s="8" customFormat="1" ht="11.25">
      <c r="B169" s="155"/>
      <c r="C169" s="156"/>
      <c r="D169" s="152" t="s">
        <v>137</v>
      </c>
      <c r="E169" s="157" t="s">
        <v>1</v>
      </c>
      <c r="F169" s="158" t="s">
        <v>258</v>
      </c>
      <c r="G169" s="156"/>
      <c r="H169" s="159">
        <v>203.679</v>
      </c>
      <c r="I169" s="160"/>
      <c r="J169" s="156"/>
      <c r="K169" s="156"/>
      <c r="L169" s="161"/>
      <c r="M169" s="162"/>
      <c r="N169" s="163"/>
      <c r="O169" s="163"/>
      <c r="P169" s="163"/>
      <c r="Q169" s="163"/>
      <c r="R169" s="163"/>
      <c r="S169" s="163"/>
      <c r="T169" s="164"/>
      <c r="AT169" s="165" t="s">
        <v>137</v>
      </c>
      <c r="AU169" s="165" t="s">
        <v>73</v>
      </c>
      <c r="AV169" s="8" t="s">
        <v>83</v>
      </c>
      <c r="AW169" s="8" t="s">
        <v>35</v>
      </c>
      <c r="AX169" s="8" t="s">
        <v>73</v>
      </c>
      <c r="AY169" s="165" t="s">
        <v>133</v>
      </c>
    </row>
    <row r="170" spans="2:65" s="11" customFormat="1" ht="11.25">
      <c r="B170" s="188"/>
      <c r="C170" s="189"/>
      <c r="D170" s="152" t="s">
        <v>137</v>
      </c>
      <c r="E170" s="190" t="s">
        <v>1</v>
      </c>
      <c r="F170" s="191" t="s">
        <v>240</v>
      </c>
      <c r="G170" s="189"/>
      <c r="H170" s="192">
        <v>806.40599999999995</v>
      </c>
      <c r="I170" s="193"/>
      <c r="J170" s="189"/>
      <c r="K170" s="189"/>
      <c r="L170" s="194"/>
      <c r="M170" s="195"/>
      <c r="N170" s="196"/>
      <c r="O170" s="196"/>
      <c r="P170" s="196"/>
      <c r="Q170" s="196"/>
      <c r="R170" s="196"/>
      <c r="S170" s="196"/>
      <c r="T170" s="197"/>
      <c r="AT170" s="198" t="s">
        <v>137</v>
      </c>
      <c r="AU170" s="198" t="s">
        <v>73</v>
      </c>
      <c r="AV170" s="11" t="s">
        <v>126</v>
      </c>
      <c r="AW170" s="11" t="s">
        <v>35</v>
      </c>
      <c r="AX170" s="11" t="s">
        <v>73</v>
      </c>
      <c r="AY170" s="198" t="s">
        <v>133</v>
      </c>
    </row>
    <row r="171" spans="2:65" s="9" customFormat="1" ht="11.25">
      <c r="B171" s="166"/>
      <c r="C171" s="167"/>
      <c r="D171" s="152" t="s">
        <v>137</v>
      </c>
      <c r="E171" s="168" t="s">
        <v>1</v>
      </c>
      <c r="F171" s="169" t="s">
        <v>142</v>
      </c>
      <c r="G171" s="167"/>
      <c r="H171" s="170">
        <v>2425.5320000000006</v>
      </c>
      <c r="I171" s="171"/>
      <c r="J171" s="167"/>
      <c r="K171" s="167"/>
      <c r="L171" s="172"/>
      <c r="M171" s="173"/>
      <c r="N171" s="174"/>
      <c r="O171" s="174"/>
      <c r="P171" s="174"/>
      <c r="Q171" s="174"/>
      <c r="R171" s="174"/>
      <c r="S171" s="174"/>
      <c r="T171" s="175"/>
      <c r="AT171" s="176" t="s">
        <v>137</v>
      </c>
      <c r="AU171" s="176" t="s">
        <v>73</v>
      </c>
      <c r="AV171" s="9" t="s">
        <v>132</v>
      </c>
      <c r="AW171" s="9" t="s">
        <v>35</v>
      </c>
      <c r="AX171" s="9" t="s">
        <v>81</v>
      </c>
      <c r="AY171" s="176" t="s">
        <v>133</v>
      </c>
    </row>
    <row r="172" spans="2:65" s="1" customFormat="1" ht="22.5" customHeight="1">
      <c r="B172" s="30"/>
      <c r="C172" s="140" t="s">
        <v>259</v>
      </c>
      <c r="D172" s="140" t="s">
        <v>127</v>
      </c>
      <c r="E172" s="141" t="s">
        <v>260</v>
      </c>
      <c r="F172" s="142" t="s">
        <v>261</v>
      </c>
      <c r="G172" s="143" t="s">
        <v>173</v>
      </c>
      <c r="H172" s="144">
        <v>1</v>
      </c>
      <c r="I172" s="145"/>
      <c r="J172" s="146">
        <f>ROUND(I172*H172,2)</f>
        <v>0</v>
      </c>
      <c r="K172" s="142" t="s">
        <v>262</v>
      </c>
      <c r="L172" s="34"/>
      <c r="M172" s="147" t="s">
        <v>1</v>
      </c>
      <c r="N172" s="148" t="s">
        <v>44</v>
      </c>
      <c r="O172" s="56"/>
      <c r="P172" s="149">
        <f>O172*H172</f>
        <v>0</v>
      </c>
      <c r="Q172" s="149">
        <v>0</v>
      </c>
      <c r="R172" s="149">
        <f>Q172*H172</f>
        <v>0</v>
      </c>
      <c r="S172" s="149">
        <v>0</v>
      </c>
      <c r="T172" s="150">
        <f>S172*H172</f>
        <v>0</v>
      </c>
      <c r="AR172" s="13" t="s">
        <v>221</v>
      </c>
      <c r="AT172" s="13" t="s">
        <v>127</v>
      </c>
      <c r="AU172" s="13" t="s">
        <v>73</v>
      </c>
      <c r="AY172" s="13" t="s">
        <v>133</v>
      </c>
      <c r="BE172" s="151">
        <f>IF(N172="základní",J172,0)</f>
        <v>0</v>
      </c>
      <c r="BF172" s="151">
        <f>IF(N172="snížená",J172,0)</f>
        <v>0</v>
      </c>
      <c r="BG172" s="151">
        <f>IF(N172="zákl. přenesená",J172,0)</f>
        <v>0</v>
      </c>
      <c r="BH172" s="151">
        <f>IF(N172="sníž. přenesená",J172,0)</f>
        <v>0</v>
      </c>
      <c r="BI172" s="151">
        <f>IF(N172="nulová",J172,0)</f>
        <v>0</v>
      </c>
      <c r="BJ172" s="13" t="s">
        <v>81</v>
      </c>
      <c r="BK172" s="151">
        <f>ROUND(I172*H172,2)</f>
        <v>0</v>
      </c>
      <c r="BL172" s="13" t="s">
        <v>221</v>
      </c>
      <c r="BM172" s="13" t="s">
        <v>263</v>
      </c>
    </row>
    <row r="173" spans="2:65" s="1" customFormat="1" ht="19.5">
      <c r="B173" s="30"/>
      <c r="C173" s="31"/>
      <c r="D173" s="152" t="s">
        <v>135</v>
      </c>
      <c r="E173" s="31"/>
      <c r="F173" s="153" t="s">
        <v>264</v>
      </c>
      <c r="G173" s="31"/>
      <c r="H173" s="31"/>
      <c r="I173" s="99"/>
      <c r="J173" s="31"/>
      <c r="K173" s="31"/>
      <c r="L173" s="34"/>
      <c r="M173" s="154"/>
      <c r="N173" s="56"/>
      <c r="O173" s="56"/>
      <c r="P173" s="56"/>
      <c r="Q173" s="56"/>
      <c r="R173" s="56"/>
      <c r="S173" s="56"/>
      <c r="T173" s="57"/>
      <c r="AT173" s="13" t="s">
        <v>135</v>
      </c>
      <c r="AU173" s="13" t="s">
        <v>73</v>
      </c>
    </row>
    <row r="174" spans="2:65" s="1" customFormat="1" ht="22.5" customHeight="1">
      <c r="B174" s="30"/>
      <c r="C174" s="140" t="s">
        <v>8</v>
      </c>
      <c r="D174" s="140" t="s">
        <v>127</v>
      </c>
      <c r="E174" s="141" t="s">
        <v>265</v>
      </c>
      <c r="F174" s="142" t="s">
        <v>266</v>
      </c>
      <c r="G174" s="143" t="s">
        <v>160</v>
      </c>
      <c r="H174" s="144">
        <v>1.6659999999999999</v>
      </c>
      <c r="I174" s="145"/>
      <c r="J174" s="146">
        <f>ROUND(I174*H174,2)</f>
        <v>0</v>
      </c>
      <c r="K174" s="142" t="s">
        <v>131</v>
      </c>
      <c r="L174" s="34"/>
      <c r="M174" s="147" t="s">
        <v>1</v>
      </c>
      <c r="N174" s="148" t="s">
        <v>44</v>
      </c>
      <c r="O174" s="56"/>
      <c r="P174" s="149">
        <f>O174*H174</f>
        <v>0</v>
      </c>
      <c r="Q174" s="149">
        <v>0</v>
      </c>
      <c r="R174" s="149">
        <f>Q174*H174</f>
        <v>0</v>
      </c>
      <c r="S174" s="149">
        <v>0</v>
      </c>
      <c r="T174" s="150">
        <f>S174*H174</f>
        <v>0</v>
      </c>
      <c r="AR174" s="13" t="s">
        <v>132</v>
      </c>
      <c r="AT174" s="13" t="s">
        <v>127</v>
      </c>
      <c r="AU174" s="13" t="s">
        <v>73</v>
      </c>
      <c r="AY174" s="13" t="s">
        <v>133</v>
      </c>
      <c r="BE174" s="151">
        <f>IF(N174="základní",J174,0)</f>
        <v>0</v>
      </c>
      <c r="BF174" s="151">
        <f>IF(N174="snížená",J174,0)</f>
        <v>0</v>
      </c>
      <c r="BG174" s="151">
        <f>IF(N174="zákl. přenesená",J174,0)</f>
        <v>0</v>
      </c>
      <c r="BH174" s="151">
        <f>IF(N174="sníž. přenesená",J174,0)</f>
        <v>0</v>
      </c>
      <c r="BI174" s="151">
        <f>IF(N174="nulová",J174,0)</f>
        <v>0</v>
      </c>
      <c r="BJ174" s="13" t="s">
        <v>81</v>
      </c>
      <c r="BK174" s="151">
        <f>ROUND(I174*H174,2)</f>
        <v>0</v>
      </c>
      <c r="BL174" s="13" t="s">
        <v>132</v>
      </c>
      <c r="BM174" s="13" t="s">
        <v>267</v>
      </c>
    </row>
    <row r="175" spans="2:65" s="1" customFormat="1" ht="19.5">
      <c r="B175" s="30"/>
      <c r="C175" s="31"/>
      <c r="D175" s="152" t="s">
        <v>135</v>
      </c>
      <c r="E175" s="31"/>
      <c r="F175" s="153" t="s">
        <v>268</v>
      </c>
      <c r="G175" s="31"/>
      <c r="H175" s="31"/>
      <c r="I175" s="99"/>
      <c r="J175" s="31"/>
      <c r="K175" s="31"/>
      <c r="L175" s="34"/>
      <c r="M175" s="154"/>
      <c r="N175" s="56"/>
      <c r="O175" s="56"/>
      <c r="P175" s="56"/>
      <c r="Q175" s="56"/>
      <c r="R175" s="56"/>
      <c r="S175" s="56"/>
      <c r="T175" s="57"/>
      <c r="AT175" s="13" t="s">
        <v>135</v>
      </c>
      <c r="AU175" s="13" t="s">
        <v>73</v>
      </c>
    </row>
    <row r="176" spans="2:65" s="1" customFormat="1" ht="136.5">
      <c r="B176" s="30"/>
      <c r="C176" s="31"/>
      <c r="D176" s="152" t="s">
        <v>148</v>
      </c>
      <c r="E176" s="31"/>
      <c r="F176" s="177" t="s">
        <v>269</v>
      </c>
      <c r="G176" s="31"/>
      <c r="H176" s="31"/>
      <c r="I176" s="99"/>
      <c r="J176" s="31"/>
      <c r="K176" s="31"/>
      <c r="L176" s="34"/>
      <c r="M176" s="154"/>
      <c r="N176" s="56"/>
      <c r="O176" s="56"/>
      <c r="P176" s="56"/>
      <c r="Q176" s="56"/>
      <c r="R176" s="56"/>
      <c r="S176" s="56"/>
      <c r="T176" s="57"/>
      <c r="AT176" s="13" t="s">
        <v>148</v>
      </c>
      <c r="AU176" s="13" t="s">
        <v>73</v>
      </c>
    </row>
    <row r="177" spans="2:65" s="1" customFormat="1" ht="22.5" customHeight="1">
      <c r="B177" s="30"/>
      <c r="C177" s="140" t="s">
        <v>270</v>
      </c>
      <c r="D177" s="140" t="s">
        <v>127</v>
      </c>
      <c r="E177" s="141" t="s">
        <v>271</v>
      </c>
      <c r="F177" s="142" t="s">
        <v>272</v>
      </c>
      <c r="G177" s="143" t="s">
        <v>160</v>
      </c>
      <c r="H177" s="144">
        <v>2.5000000000000001E-2</v>
      </c>
      <c r="I177" s="145"/>
      <c r="J177" s="146">
        <f>ROUND(I177*H177,2)</f>
        <v>0</v>
      </c>
      <c r="K177" s="142" t="s">
        <v>131</v>
      </c>
      <c r="L177" s="34"/>
      <c r="M177" s="147" t="s">
        <v>1</v>
      </c>
      <c r="N177" s="148" t="s">
        <v>44</v>
      </c>
      <c r="O177" s="56"/>
      <c r="P177" s="149">
        <f>O177*H177</f>
        <v>0</v>
      </c>
      <c r="Q177" s="149">
        <v>0</v>
      </c>
      <c r="R177" s="149">
        <f>Q177*H177</f>
        <v>0</v>
      </c>
      <c r="S177" s="149">
        <v>0</v>
      </c>
      <c r="T177" s="150">
        <f>S177*H177</f>
        <v>0</v>
      </c>
      <c r="AR177" s="13" t="s">
        <v>132</v>
      </c>
      <c r="AT177" s="13" t="s">
        <v>127</v>
      </c>
      <c r="AU177" s="13" t="s">
        <v>73</v>
      </c>
      <c r="AY177" s="13" t="s">
        <v>133</v>
      </c>
      <c r="BE177" s="151">
        <f>IF(N177="základní",J177,0)</f>
        <v>0</v>
      </c>
      <c r="BF177" s="151">
        <f>IF(N177="snížená",J177,0)</f>
        <v>0</v>
      </c>
      <c r="BG177" s="151">
        <f>IF(N177="zákl. přenesená",J177,0)</f>
        <v>0</v>
      </c>
      <c r="BH177" s="151">
        <f>IF(N177="sníž. přenesená",J177,0)</f>
        <v>0</v>
      </c>
      <c r="BI177" s="151">
        <f>IF(N177="nulová",J177,0)</f>
        <v>0</v>
      </c>
      <c r="BJ177" s="13" t="s">
        <v>81</v>
      </c>
      <c r="BK177" s="151">
        <f>ROUND(I177*H177,2)</f>
        <v>0</v>
      </c>
      <c r="BL177" s="13" t="s">
        <v>132</v>
      </c>
      <c r="BM177" s="13" t="s">
        <v>273</v>
      </c>
    </row>
    <row r="178" spans="2:65" s="1" customFormat="1" ht="19.5">
      <c r="B178" s="30"/>
      <c r="C178" s="31"/>
      <c r="D178" s="152" t="s">
        <v>135</v>
      </c>
      <c r="E178" s="31"/>
      <c r="F178" s="153" t="s">
        <v>274</v>
      </c>
      <c r="G178" s="31"/>
      <c r="H178" s="31"/>
      <c r="I178" s="99"/>
      <c r="J178" s="31"/>
      <c r="K178" s="31"/>
      <c r="L178" s="34"/>
      <c r="M178" s="154"/>
      <c r="N178" s="56"/>
      <c r="O178" s="56"/>
      <c r="P178" s="56"/>
      <c r="Q178" s="56"/>
      <c r="R178" s="56"/>
      <c r="S178" s="56"/>
      <c r="T178" s="57"/>
      <c r="AT178" s="13" t="s">
        <v>135</v>
      </c>
      <c r="AU178" s="13" t="s">
        <v>73</v>
      </c>
    </row>
    <row r="179" spans="2:65" s="1" customFormat="1" ht="68.25">
      <c r="B179" s="30"/>
      <c r="C179" s="31"/>
      <c r="D179" s="152" t="s">
        <v>148</v>
      </c>
      <c r="E179" s="31"/>
      <c r="F179" s="177" t="s">
        <v>275</v>
      </c>
      <c r="G179" s="31"/>
      <c r="H179" s="31"/>
      <c r="I179" s="99"/>
      <c r="J179" s="31"/>
      <c r="K179" s="31"/>
      <c r="L179" s="34"/>
      <c r="M179" s="154"/>
      <c r="N179" s="56"/>
      <c r="O179" s="56"/>
      <c r="P179" s="56"/>
      <c r="Q179" s="56"/>
      <c r="R179" s="56"/>
      <c r="S179" s="56"/>
      <c r="T179" s="57"/>
      <c r="AT179" s="13" t="s">
        <v>148</v>
      </c>
      <c r="AU179" s="13" t="s">
        <v>73</v>
      </c>
    </row>
    <row r="180" spans="2:65" s="1" customFormat="1" ht="22.5" customHeight="1">
      <c r="B180" s="30"/>
      <c r="C180" s="140" t="s">
        <v>276</v>
      </c>
      <c r="D180" s="140" t="s">
        <v>127</v>
      </c>
      <c r="E180" s="141" t="s">
        <v>277</v>
      </c>
      <c r="F180" s="142" t="s">
        <v>278</v>
      </c>
      <c r="G180" s="143" t="s">
        <v>145</v>
      </c>
      <c r="H180" s="144">
        <v>9</v>
      </c>
      <c r="I180" s="145"/>
      <c r="J180" s="146">
        <f>ROUND(I180*H180,2)</f>
        <v>0</v>
      </c>
      <c r="K180" s="142" t="s">
        <v>131</v>
      </c>
      <c r="L180" s="34"/>
      <c r="M180" s="147" t="s">
        <v>1</v>
      </c>
      <c r="N180" s="148" t="s">
        <v>44</v>
      </c>
      <c r="O180" s="56"/>
      <c r="P180" s="149">
        <f>O180*H180</f>
        <v>0</v>
      </c>
      <c r="Q180" s="149">
        <v>0</v>
      </c>
      <c r="R180" s="149">
        <f>Q180*H180</f>
        <v>0</v>
      </c>
      <c r="S180" s="149">
        <v>0</v>
      </c>
      <c r="T180" s="150">
        <f>S180*H180</f>
        <v>0</v>
      </c>
      <c r="AR180" s="13" t="s">
        <v>132</v>
      </c>
      <c r="AT180" s="13" t="s">
        <v>127</v>
      </c>
      <c r="AU180" s="13" t="s">
        <v>73</v>
      </c>
      <c r="AY180" s="13" t="s">
        <v>133</v>
      </c>
      <c r="BE180" s="151">
        <f>IF(N180="základní",J180,0)</f>
        <v>0</v>
      </c>
      <c r="BF180" s="151">
        <f>IF(N180="snížená",J180,0)</f>
        <v>0</v>
      </c>
      <c r="BG180" s="151">
        <f>IF(N180="zákl. přenesená",J180,0)</f>
        <v>0</v>
      </c>
      <c r="BH180" s="151">
        <f>IF(N180="sníž. přenesená",J180,0)</f>
        <v>0</v>
      </c>
      <c r="BI180" s="151">
        <f>IF(N180="nulová",J180,0)</f>
        <v>0</v>
      </c>
      <c r="BJ180" s="13" t="s">
        <v>81</v>
      </c>
      <c r="BK180" s="151">
        <f>ROUND(I180*H180,2)</f>
        <v>0</v>
      </c>
      <c r="BL180" s="13" t="s">
        <v>132</v>
      </c>
      <c r="BM180" s="13" t="s">
        <v>279</v>
      </c>
    </row>
    <row r="181" spans="2:65" s="1" customFormat="1" ht="19.5">
      <c r="B181" s="30"/>
      <c r="C181" s="31"/>
      <c r="D181" s="152" t="s">
        <v>135</v>
      </c>
      <c r="E181" s="31"/>
      <c r="F181" s="153" t="s">
        <v>280</v>
      </c>
      <c r="G181" s="31"/>
      <c r="H181" s="31"/>
      <c r="I181" s="99"/>
      <c r="J181" s="31"/>
      <c r="K181" s="31"/>
      <c r="L181" s="34"/>
      <c r="M181" s="154"/>
      <c r="N181" s="56"/>
      <c r="O181" s="56"/>
      <c r="P181" s="56"/>
      <c r="Q181" s="56"/>
      <c r="R181" s="56"/>
      <c r="S181" s="56"/>
      <c r="T181" s="57"/>
      <c r="AT181" s="13" t="s">
        <v>135</v>
      </c>
      <c r="AU181" s="13" t="s">
        <v>73</v>
      </c>
    </row>
    <row r="182" spans="2:65" s="1" customFormat="1" ht="29.25">
      <c r="B182" s="30"/>
      <c r="C182" s="31"/>
      <c r="D182" s="152" t="s">
        <v>148</v>
      </c>
      <c r="E182" s="31"/>
      <c r="F182" s="177" t="s">
        <v>281</v>
      </c>
      <c r="G182" s="31"/>
      <c r="H182" s="31"/>
      <c r="I182" s="99"/>
      <c r="J182" s="31"/>
      <c r="K182" s="31"/>
      <c r="L182" s="34"/>
      <c r="M182" s="154"/>
      <c r="N182" s="56"/>
      <c r="O182" s="56"/>
      <c r="P182" s="56"/>
      <c r="Q182" s="56"/>
      <c r="R182" s="56"/>
      <c r="S182" s="56"/>
      <c r="T182" s="57"/>
      <c r="AT182" s="13" t="s">
        <v>148</v>
      </c>
      <c r="AU182" s="13" t="s">
        <v>73</v>
      </c>
    </row>
    <row r="183" spans="2:65" s="1" customFormat="1" ht="22.5" customHeight="1">
      <c r="B183" s="30"/>
      <c r="C183" s="140" t="s">
        <v>282</v>
      </c>
      <c r="D183" s="140" t="s">
        <v>127</v>
      </c>
      <c r="E183" s="141" t="s">
        <v>283</v>
      </c>
      <c r="F183" s="142" t="s">
        <v>284</v>
      </c>
      <c r="G183" s="143" t="s">
        <v>145</v>
      </c>
      <c r="H183" s="144">
        <v>84</v>
      </c>
      <c r="I183" s="145"/>
      <c r="J183" s="146">
        <f>ROUND(I183*H183,2)</f>
        <v>0</v>
      </c>
      <c r="K183" s="142" t="s">
        <v>131</v>
      </c>
      <c r="L183" s="34"/>
      <c r="M183" s="147" t="s">
        <v>1</v>
      </c>
      <c r="N183" s="148" t="s">
        <v>44</v>
      </c>
      <c r="O183" s="56"/>
      <c r="P183" s="149">
        <f>O183*H183</f>
        <v>0</v>
      </c>
      <c r="Q183" s="149">
        <v>0</v>
      </c>
      <c r="R183" s="149">
        <f>Q183*H183</f>
        <v>0</v>
      </c>
      <c r="S183" s="149">
        <v>0</v>
      </c>
      <c r="T183" s="150">
        <f>S183*H183</f>
        <v>0</v>
      </c>
      <c r="AR183" s="13" t="s">
        <v>132</v>
      </c>
      <c r="AT183" s="13" t="s">
        <v>127</v>
      </c>
      <c r="AU183" s="13" t="s">
        <v>73</v>
      </c>
      <c r="AY183" s="13" t="s">
        <v>133</v>
      </c>
      <c r="BE183" s="151">
        <f>IF(N183="základní",J183,0)</f>
        <v>0</v>
      </c>
      <c r="BF183" s="151">
        <f>IF(N183="snížená",J183,0)</f>
        <v>0</v>
      </c>
      <c r="BG183" s="151">
        <f>IF(N183="zákl. přenesená",J183,0)</f>
        <v>0</v>
      </c>
      <c r="BH183" s="151">
        <f>IF(N183="sníž. přenesená",J183,0)</f>
        <v>0</v>
      </c>
      <c r="BI183" s="151">
        <f>IF(N183="nulová",J183,0)</f>
        <v>0</v>
      </c>
      <c r="BJ183" s="13" t="s">
        <v>81</v>
      </c>
      <c r="BK183" s="151">
        <f>ROUND(I183*H183,2)</f>
        <v>0</v>
      </c>
      <c r="BL183" s="13" t="s">
        <v>132</v>
      </c>
      <c r="BM183" s="13" t="s">
        <v>285</v>
      </c>
    </row>
    <row r="184" spans="2:65" s="1" customFormat="1" ht="39">
      <c r="B184" s="30"/>
      <c r="C184" s="31"/>
      <c r="D184" s="152" t="s">
        <v>135</v>
      </c>
      <c r="E184" s="31"/>
      <c r="F184" s="153" t="s">
        <v>286</v>
      </c>
      <c r="G184" s="31"/>
      <c r="H184" s="31"/>
      <c r="I184" s="99"/>
      <c r="J184" s="31"/>
      <c r="K184" s="31"/>
      <c r="L184" s="34"/>
      <c r="M184" s="154"/>
      <c r="N184" s="56"/>
      <c r="O184" s="56"/>
      <c r="P184" s="56"/>
      <c r="Q184" s="56"/>
      <c r="R184" s="56"/>
      <c r="S184" s="56"/>
      <c r="T184" s="57"/>
      <c r="AT184" s="13" t="s">
        <v>135</v>
      </c>
      <c r="AU184" s="13" t="s">
        <v>73</v>
      </c>
    </row>
    <row r="185" spans="2:65" s="1" customFormat="1" ht="29.25">
      <c r="B185" s="30"/>
      <c r="C185" s="31"/>
      <c r="D185" s="152" t="s">
        <v>148</v>
      </c>
      <c r="E185" s="31"/>
      <c r="F185" s="177" t="s">
        <v>287</v>
      </c>
      <c r="G185" s="31"/>
      <c r="H185" s="31"/>
      <c r="I185" s="99"/>
      <c r="J185" s="31"/>
      <c r="K185" s="31"/>
      <c r="L185" s="34"/>
      <c r="M185" s="154"/>
      <c r="N185" s="56"/>
      <c r="O185" s="56"/>
      <c r="P185" s="56"/>
      <c r="Q185" s="56"/>
      <c r="R185" s="56"/>
      <c r="S185" s="56"/>
      <c r="T185" s="57"/>
      <c r="AT185" s="13" t="s">
        <v>148</v>
      </c>
      <c r="AU185" s="13" t="s">
        <v>73</v>
      </c>
    </row>
    <row r="186" spans="2:65" s="1" customFormat="1" ht="22.5" customHeight="1">
      <c r="B186" s="30"/>
      <c r="C186" s="140" t="s">
        <v>288</v>
      </c>
      <c r="D186" s="140" t="s">
        <v>127</v>
      </c>
      <c r="E186" s="141" t="s">
        <v>289</v>
      </c>
      <c r="F186" s="142" t="s">
        <v>290</v>
      </c>
      <c r="G186" s="143" t="s">
        <v>291</v>
      </c>
      <c r="H186" s="144">
        <v>140</v>
      </c>
      <c r="I186" s="145"/>
      <c r="J186" s="146">
        <f>ROUND(I186*H186,2)</f>
        <v>0</v>
      </c>
      <c r="K186" s="142" t="s">
        <v>131</v>
      </c>
      <c r="L186" s="34"/>
      <c r="M186" s="147" t="s">
        <v>1</v>
      </c>
      <c r="N186" s="148" t="s">
        <v>44</v>
      </c>
      <c r="O186" s="56"/>
      <c r="P186" s="149">
        <f>O186*H186</f>
        <v>0</v>
      </c>
      <c r="Q186" s="149">
        <v>0</v>
      </c>
      <c r="R186" s="149">
        <f>Q186*H186</f>
        <v>0</v>
      </c>
      <c r="S186" s="149">
        <v>0</v>
      </c>
      <c r="T186" s="150">
        <f>S186*H186</f>
        <v>0</v>
      </c>
      <c r="AR186" s="13" t="s">
        <v>132</v>
      </c>
      <c r="AT186" s="13" t="s">
        <v>127</v>
      </c>
      <c r="AU186" s="13" t="s">
        <v>73</v>
      </c>
      <c r="AY186" s="13" t="s">
        <v>133</v>
      </c>
      <c r="BE186" s="151">
        <f>IF(N186="základní",J186,0)</f>
        <v>0</v>
      </c>
      <c r="BF186" s="151">
        <f>IF(N186="snížená",J186,0)</f>
        <v>0</v>
      </c>
      <c r="BG186" s="151">
        <f>IF(N186="zákl. přenesená",J186,0)</f>
        <v>0</v>
      </c>
      <c r="BH186" s="151">
        <f>IF(N186="sníž. přenesená",J186,0)</f>
        <v>0</v>
      </c>
      <c r="BI186" s="151">
        <f>IF(N186="nulová",J186,0)</f>
        <v>0</v>
      </c>
      <c r="BJ186" s="13" t="s">
        <v>81</v>
      </c>
      <c r="BK186" s="151">
        <f>ROUND(I186*H186,2)</f>
        <v>0</v>
      </c>
      <c r="BL186" s="13" t="s">
        <v>132</v>
      </c>
      <c r="BM186" s="13" t="s">
        <v>292</v>
      </c>
    </row>
    <row r="187" spans="2:65" s="1" customFormat="1" ht="39">
      <c r="B187" s="30"/>
      <c r="C187" s="31"/>
      <c r="D187" s="152" t="s">
        <v>135</v>
      </c>
      <c r="E187" s="31"/>
      <c r="F187" s="153" t="s">
        <v>293</v>
      </c>
      <c r="G187" s="31"/>
      <c r="H187" s="31"/>
      <c r="I187" s="99"/>
      <c r="J187" s="31"/>
      <c r="K187" s="31"/>
      <c r="L187" s="34"/>
      <c r="M187" s="154"/>
      <c r="N187" s="56"/>
      <c r="O187" s="56"/>
      <c r="P187" s="56"/>
      <c r="Q187" s="56"/>
      <c r="R187" s="56"/>
      <c r="S187" s="56"/>
      <c r="T187" s="57"/>
      <c r="AT187" s="13" t="s">
        <v>135</v>
      </c>
      <c r="AU187" s="13" t="s">
        <v>73</v>
      </c>
    </row>
    <row r="188" spans="2:65" s="1" customFormat="1" ht="39">
      <c r="B188" s="30"/>
      <c r="C188" s="31"/>
      <c r="D188" s="152" t="s">
        <v>148</v>
      </c>
      <c r="E188" s="31"/>
      <c r="F188" s="177" t="s">
        <v>294</v>
      </c>
      <c r="G188" s="31"/>
      <c r="H188" s="31"/>
      <c r="I188" s="99"/>
      <c r="J188" s="31"/>
      <c r="K188" s="31"/>
      <c r="L188" s="34"/>
      <c r="M188" s="154"/>
      <c r="N188" s="56"/>
      <c r="O188" s="56"/>
      <c r="P188" s="56"/>
      <c r="Q188" s="56"/>
      <c r="R188" s="56"/>
      <c r="S188" s="56"/>
      <c r="T188" s="57"/>
      <c r="AT188" s="13" t="s">
        <v>148</v>
      </c>
      <c r="AU188" s="13" t="s">
        <v>73</v>
      </c>
    </row>
    <row r="189" spans="2:65" s="1" customFormat="1" ht="22.5" customHeight="1">
      <c r="B189" s="30"/>
      <c r="C189" s="140" t="s">
        <v>295</v>
      </c>
      <c r="D189" s="140" t="s">
        <v>127</v>
      </c>
      <c r="E189" s="141" t="s">
        <v>296</v>
      </c>
      <c r="F189" s="142" t="s">
        <v>297</v>
      </c>
      <c r="G189" s="143" t="s">
        <v>291</v>
      </c>
      <c r="H189" s="144">
        <v>32</v>
      </c>
      <c r="I189" s="145"/>
      <c r="J189" s="146">
        <f>ROUND(I189*H189,2)</f>
        <v>0</v>
      </c>
      <c r="K189" s="142" t="s">
        <v>131</v>
      </c>
      <c r="L189" s="34"/>
      <c r="M189" s="147" t="s">
        <v>1</v>
      </c>
      <c r="N189" s="148" t="s">
        <v>44</v>
      </c>
      <c r="O189" s="56"/>
      <c r="P189" s="149">
        <f>O189*H189</f>
        <v>0</v>
      </c>
      <c r="Q189" s="149">
        <v>0</v>
      </c>
      <c r="R189" s="149">
        <f>Q189*H189</f>
        <v>0</v>
      </c>
      <c r="S189" s="149">
        <v>0</v>
      </c>
      <c r="T189" s="150">
        <f>S189*H189</f>
        <v>0</v>
      </c>
      <c r="AR189" s="13" t="s">
        <v>132</v>
      </c>
      <c r="AT189" s="13" t="s">
        <v>127</v>
      </c>
      <c r="AU189" s="13" t="s">
        <v>73</v>
      </c>
      <c r="AY189" s="13" t="s">
        <v>133</v>
      </c>
      <c r="BE189" s="151">
        <f>IF(N189="základní",J189,0)</f>
        <v>0</v>
      </c>
      <c r="BF189" s="151">
        <f>IF(N189="snížená",J189,0)</f>
        <v>0</v>
      </c>
      <c r="BG189" s="151">
        <f>IF(N189="zákl. přenesená",J189,0)</f>
        <v>0</v>
      </c>
      <c r="BH189" s="151">
        <f>IF(N189="sníž. přenesená",J189,0)</f>
        <v>0</v>
      </c>
      <c r="BI189" s="151">
        <f>IF(N189="nulová",J189,0)</f>
        <v>0</v>
      </c>
      <c r="BJ189" s="13" t="s">
        <v>81</v>
      </c>
      <c r="BK189" s="151">
        <f>ROUND(I189*H189,2)</f>
        <v>0</v>
      </c>
      <c r="BL189" s="13" t="s">
        <v>132</v>
      </c>
      <c r="BM189" s="13" t="s">
        <v>298</v>
      </c>
    </row>
    <row r="190" spans="2:65" s="1" customFormat="1" ht="39">
      <c r="B190" s="30"/>
      <c r="C190" s="31"/>
      <c r="D190" s="152" t="s">
        <v>135</v>
      </c>
      <c r="E190" s="31"/>
      <c r="F190" s="153" t="s">
        <v>299</v>
      </c>
      <c r="G190" s="31"/>
      <c r="H190" s="31"/>
      <c r="I190" s="99"/>
      <c r="J190" s="31"/>
      <c r="K190" s="31"/>
      <c r="L190" s="34"/>
      <c r="M190" s="154"/>
      <c r="N190" s="56"/>
      <c r="O190" s="56"/>
      <c r="P190" s="56"/>
      <c r="Q190" s="56"/>
      <c r="R190" s="56"/>
      <c r="S190" s="56"/>
      <c r="T190" s="57"/>
      <c r="AT190" s="13" t="s">
        <v>135</v>
      </c>
      <c r="AU190" s="13" t="s">
        <v>73</v>
      </c>
    </row>
    <row r="191" spans="2:65" s="1" customFormat="1" ht="29.25">
      <c r="B191" s="30"/>
      <c r="C191" s="31"/>
      <c r="D191" s="152" t="s">
        <v>148</v>
      </c>
      <c r="E191" s="31"/>
      <c r="F191" s="177" t="s">
        <v>300</v>
      </c>
      <c r="G191" s="31"/>
      <c r="H191" s="31"/>
      <c r="I191" s="99"/>
      <c r="J191" s="31"/>
      <c r="K191" s="31"/>
      <c r="L191" s="34"/>
      <c r="M191" s="154"/>
      <c r="N191" s="56"/>
      <c r="O191" s="56"/>
      <c r="P191" s="56"/>
      <c r="Q191" s="56"/>
      <c r="R191" s="56"/>
      <c r="S191" s="56"/>
      <c r="T191" s="57"/>
      <c r="AT191" s="13" t="s">
        <v>148</v>
      </c>
      <c r="AU191" s="13" t="s">
        <v>73</v>
      </c>
    </row>
    <row r="192" spans="2:65" s="1" customFormat="1" ht="22.5" customHeight="1">
      <c r="B192" s="30"/>
      <c r="C192" s="140" t="s">
        <v>301</v>
      </c>
      <c r="D192" s="140" t="s">
        <v>127</v>
      </c>
      <c r="E192" s="141" t="s">
        <v>302</v>
      </c>
      <c r="F192" s="142" t="s">
        <v>303</v>
      </c>
      <c r="G192" s="143" t="s">
        <v>291</v>
      </c>
      <c r="H192" s="144">
        <v>150</v>
      </c>
      <c r="I192" s="145"/>
      <c r="J192" s="146">
        <f>ROUND(I192*H192,2)</f>
        <v>0</v>
      </c>
      <c r="K192" s="142" t="s">
        <v>131</v>
      </c>
      <c r="L192" s="34"/>
      <c r="M192" s="147" t="s">
        <v>1</v>
      </c>
      <c r="N192" s="148" t="s">
        <v>44</v>
      </c>
      <c r="O192" s="56"/>
      <c r="P192" s="149">
        <f>O192*H192</f>
        <v>0</v>
      </c>
      <c r="Q192" s="149">
        <v>0</v>
      </c>
      <c r="R192" s="149">
        <f>Q192*H192</f>
        <v>0</v>
      </c>
      <c r="S192" s="149">
        <v>0</v>
      </c>
      <c r="T192" s="150">
        <f>S192*H192</f>
        <v>0</v>
      </c>
      <c r="AR192" s="13" t="s">
        <v>132</v>
      </c>
      <c r="AT192" s="13" t="s">
        <v>127</v>
      </c>
      <c r="AU192" s="13" t="s">
        <v>73</v>
      </c>
      <c r="AY192" s="13" t="s">
        <v>133</v>
      </c>
      <c r="BE192" s="151">
        <f>IF(N192="základní",J192,0)</f>
        <v>0</v>
      </c>
      <c r="BF192" s="151">
        <f>IF(N192="snížená",J192,0)</f>
        <v>0</v>
      </c>
      <c r="BG192" s="151">
        <f>IF(N192="zákl. přenesená",J192,0)</f>
        <v>0</v>
      </c>
      <c r="BH192" s="151">
        <f>IF(N192="sníž. přenesená",J192,0)</f>
        <v>0</v>
      </c>
      <c r="BI192" s="151">
        <f>IF(N192="nulová",J192,0)</f>
        <v>0</v>
      </c>
      <c r="BJ192" s="13" t="s">
        <v>81</v>
      </c>
      <c r="BK192" s="151">
        <f>ROUND(I192*H192,2)</f>
        <v>0</v>
      </c>
      <c r="BL192" s="13" t="s">
        <v>132</v>
      </c>
      <c r="BM192" s="13" t="s">
        <v>304</v>
      </c>
    </row>
    <row r="193" spans="2:65" s="1" customFormat="1" ht="29.25">
      <c r="B193" s="30"/>
      <c r="C193" s="31"/>
      <c r="D193" s="152" t="s">
        <v>135</v>
      </c>
      <c r="E193" s="31"/>
      <c r="F193" s="153" t="s">
        <v>305</v>
      </c>
      <c r="G193" s="31"/>
      <c r="H193" s="31"/>
      <c r="I193" s="99"/>
      <c r="J193" s="31"/>
      <c r="K193" s="31"/>
      <c r="L193" s="34"/>
      <c r="M193" s="154"/>
      <c r="N193" s="56"/>
      <c r="O193" s="56"/>
      <c r="P193" s="56"/>
      <c r="Q193" s="56"/>
      <c r="R193" s="56"/>
      <c r="S193" s="56"/>
      <c r="T193" s="57"/>
      <c r="AT193" s="13" t="s">
        <v>135</v>
      </c>
      <c r="AU193" s="13" t="s">
        <v>73</v>
      </c>
    </row>
    <row r="194" spans="2:65" s="1" customFormat="1" ht="39">
      <c r="B194" s="30"/>
      <c r="C194" s="31"/>
      <c r="D194" s="152" t="s">
        <v>148</v>
      </c>
      <c r="E194" s="31"/>
      <c r="F194" s="177" t="s">
        <v>306</v>
      </c>
      <c r="G194" s="31"/>
      <c r="H194" s="31"/>
      <c r="I194" s="99"/>
      <c r="J194" s="31"/>
      <c r="K194" s="31"/>
      <c r="L194" s="34"/>
      <c r="M194" s="154"/>
      <c r="N194" s="56"/>
      <c r="O194" s="56"/>
      <c r="P194" s="56"/>
      <c r="Q194" s="56"/>
      <c r="R194" s="56"/>
      <c r="S194" s="56"/>
      <c r="T194" s="57"/>
      <c r="AT194" s="13" t="s">
        <v>148</v>
      </c>
      <c r="AU194" s="13" t="s">
        <v>73</v>
      </c>
    </row>
    <row r="195" spans="2:65" s="1" customFormat="1" ht="22.5" customHeight="1">
      <c r="B195" s="30"/>
      <c r="C195" s="140" t="s">
        <v>307</v>
      </c>
      <c r="D195" s="140" t="s">
        <v>127</v>
      </c>
      <c r="E195" s="141" t="s">
        <v>308</v>
      </c>
      <c r="F195" s="142" t="s">
        <v>309</v>
      </c>
      <c r="G195" s="143" t="s">
        <v>194</v>
      </c>
      <c r="H195" s="144">
        <v>1694.3589999999999</v>
      </c>
      <c r="I195" s="145"/>
      <c r="J195" s="146">
        <f>ROUND(I195*H195,2)</f>
        <v>0</v>
      </c>
      <c r="K195" s="142" t="s">
        <v>131</v>
      </c>
      <c r="L195" s="34"/>
      <c r="M195" s="147" t="s">
        <v>1</v>
      </c>
      <c r="N195" s="148" t="s">
        <v>44</v>
      </c>
      <c r="O195" s="56"/>
      <c r="P195" s="149">
        <f>O195*H195</f>
        <v>0</v>
      </c>
      <c r="Q195" s="149">
        <v>0</v>
      </c>
      <c r="R195" s="149">
        <f>Q195*H195</f>
        <v>0</v>
      </c>
      <c r="S195" s="149">
        <v>0</v>
      </c>
      <c r="T195" s="150">
        <f>S195*H195</f>
        <v>0</v>
      </c>
      <c r="AR195" s="13" t="s">
        <v>132</v>
      </c>
      <c r="AT195" s="13" t="s">
        <v>127</v>
      </c>
      <c r="AU195" s="13" t="s">
        <v>73</v>
      </c>
      <c r="AY195" s="13" t="s">
        <v>133</v>
      </c>
      <c r="BE195" s="151">
        <f>IF(N195="základní",J195,0)</f>
        <v>0</v>
      </c>
      <c r="BF195" s="151">
        <f>IF(N195="snížená",J195,0)</f>
        <v>0</v>
      </c>
      <c r="BG195" s="151">
        <f>IF(N195="zákl. přenesená",J195,0)</f>
        <v>0</v>
      </c>
      <c r="BH195" s="151">
        <f>IF(N195="sníž. přenesená",J195,0)</f>
        <v>0</v>
      </c>
      <c r="BI195" s="151">
        <f>IF(N195="nulová",J195,0)</f>
        <v>0</v>
      </c>
      <c r="BJ195" s="13" t="s">
        <v>81</v>
      </c>
      <c r="BK195" s="151">
        <f>ROUND(I195*H195,2)</f>
        <v>0</v>
      </c>
      <c r="BL195" s="13" t="s">
        <v>132</v>
      </c>
      <c r="BM195" s="13" t="s">
        <v>310</v>
      </c>
    </row>
    <row r="196" spans="2:65" s="1" customFormat="1" ht="19.5">
      <c r="B196" s="30"/>
      <c r="C196" s="31"/>
      <c r="D196" s="152" t="s">
        <v>135</v>
      </c>
      <c r="E196" s="31"/>
      <c r="F196" s="153" t="s">
        <v>311</v>
      </c>
      <c r="G196" s="31"/>
      <c r="H196" s="31"/>
      <c r="I196" s="99"/>
      <c r="J196" s="31"/>
      <c r="K196" s="31"/>
      <c r="L196" s="34"/>
      <c r="M196" s="154"/>
      <c r="N196" s="56"/>
      <c r="O196" s="56"/>
      <c r="P196" s="56"/>
      <c r="Q196" s="56"/>
      <c r="R196" s="56"/>
      <c r="S196" s="56"/>
      <c r="T196" s="57"/>
      <c r="AT196" s="13" t="s">
        <v>135</v>
      </c>
      <c r="AU196" s="13" t="s">
        <v>73</v>
      </c>
    </row>
    <row r="197" spans="2:65" s="8" customFormat="1" ht="11.25">
      <c r="B197" s="155"/>
      <c r="C197" s="156"/>
      <c r="D197" s="152" t="s">
        <v>137</v>
      </c>
      <c r="E197" s="157" t="s">
        <v>1</v>
      </c>
      <c r="F197" s="158" t="s">
        <v>312</v>
      </c>
      <c r="G197" s="156"/>
      <c r="H197" s="159">
        <v>211.03</v>
      </c>
      <c r="I197" s="160"/>
      <c r="J197" s="156"/>
      <c r="K197" s="156"/>
      <c r="L197" s="161"/>
      <c r="M197" s="162"/>
      <c r="N197" s="163"/>
      <c r="O197" s="163"/>
      <c r="P197" s="163"/>
      <c r="Q197" s="163"/>
      <c r="R197" s="163"/>
      <c r="S197" s="163"/>
      <c r="T197" s="164"/>
      <c r="AT197" s="165" t="s">
        <v>137</v>
      </c>
      <c r="AU197" s="165" t="s">
        <v>73</v>
      </c>
      <c r="AV197" s="8" t="s">
        <v>83</v>
      </c>
      <c r="AW197" s="8" t="s">
        <v>35</v>
      </c>
      <c r="AX197" s="8" t="s">
        <v>73</v>
      </c>
      <c r="AY197" s="165" t="s">
        <v>133</v>
      </c>
    </row>
    <row r="198" spans="2:65" s="8" customFormat="1" ht="11.25">
      <c r="B198" s="155"/>
      <c r="C198" s="156"/>
      <c r="D198" s="152" t="s">
        <v>137</v>
      </c>
      <c r="E198" s="157" t="s">
        <v>1</v>
      </c>
      <c r="F198" s="158" t="s">
        <v>313</v>
      </c>
      <c r="G198" s="156"/>
      <c r="H198" s="159">
        <v>133.26400000000001</v>
      </c>
      <c r="I198" s="160"/>
      <c r="J198" s="156"/>
      <c r="K198" s="156"/>
      <c r="L198" s="161"/>
      <c r="M198" s="162"/>
      <c r="N198" s="163"/>
      <c r="O198" s="163"/>
      <c r="P198" s="163"/>
      <c r="Q198" s="163"/>
      <c r="R198" s="163"/>
      <c r="S198" s="163"/>
      <c r="T198" s="164"/>
      <c r="AT198" s="165" t="s">
        <v>137</v>
      </c>
      <c r="AU198" s="165" t="s">
        <v>73</v>
      </c>
      <c r="AV198" s="8" t="s">
        <v>83</v>
      </c>
      <c r="AW198" s="8" t="s">
        <v>35</v>
      </c>
      <c r="AX198" s="8" t="s">
        <v>73</v>
      </c>
      <c r="AY198" s="165" t="s">
        <v>133</v>
      </c>
    </row>
    <row r="199" spans="2:65" s="8" customFormat="1" ht="11.25">
      <c r="B199" s="155"/>
      <c r="C199" s="156"/>
      <c r="D199" s="152" t="s">
        <v>137</v>
      </c>
      <c r="E199" s="157" t="s">
        <v>1</v>
      </c>
      <c r="F199" s="158" t="s">
        <v>314</v>
      </c>
      <c r="G199" s="156"/>
      <c r="H199" s="159">
        <v>164.351</v>
      </c>
      <c r="I199" s="160"/>
      <c r="J199" s="156"/>
      <c r="K199" s="156"/>
      <c r="L199" s="161"/>
      <c r="M199" s="162"/>
      <c r="N199" s="163"/>
      <c r="O199" s="163"/>
      <c r="P199" s="163"/>
      <c r="Q199" s="163"/>
      <c r="R199" s="163"/>
      <c r="S199" s="163"/>
      <c r="T199" s="164"/>
      <c r="AT199" s="165" t="s">
        <v>137</v>
      </c>
      <c r="AU199" s="165" t="s">
        <v>73</v>
      </c>
      <c r="AV199" s="8" t="s">
        <v>83</v>
      </c>
      <c r="AW199" s="8" t="s">
        <v>35</v>
      </c>
      <c r="AX199" s="8" t="s">
        <v>73</v>
      </c>
      <c r="AY199" s="165" t="s">
        <v>133</v>
      </c>
    </row>
    <row r="200" spans="2:65" s="8" customFormat="1" ht="11.25">
      <c r="B200" s="155"/>
      <c r="C200" s="156"/>
      <c r="D200" s="152" t="s">
        <v>137</v>
      </c>
      <c r="E200" s="157" t="s">
        <v>1</v>
      </c>
      <c r="F200" s="158" t="s">
        <v>315</v>
      </c>
      <c r="G200" s="156"/>
      <c r="H200" s="159">
        <v>135.52000000000001</v>
      </c>
      <c r="I200" s="160"/>
      <c r="J200" s="156"/>
      <c r="K200" s="156"/>
      <c r="L200" s="161"/>
      <c r="M200" s="162"/>
      <c r="N200" s="163"/>
      <c r="O200" s="163"/>
      <c r="P200" s="163"/>
      <c r="Q200" s="163"/>
      <c r="R200" s="163"/>
      <c r="S200" s="163"/>
      <c r="T200" s="164"/>
      <c r="AT200" s="165" t="s">
        <v>137</v>
      </c>
      <c r="AU200" s="165" t="s">
        <v>73</v>
      </c>
      <c r="AV200" s="8" t="s">
        <v>83</v>
      </c>
      <c r="AW200" s="8" t="s">
        <v>35</v>
      </c>
      <c r="AX200" s="8" t="s">
        <v>73</v>
      </c>
      <c r="AY200" s="165" t="s">
        <v>133</v>
      </c>
    </row>
    <row r="201" spans="2:65" s="8" customFormat="1" ht="11.25">
      <c r="B201" s="155"/>
      <c r="C201" s="156"/>
      <c r="D201" s="152" t="s">
        <v>137</v>
      </c>
      <c r="E201" s="157" t="s">
        <v>1</v>
      </c>
      <c r="F201" s="158" t="s">
        <v>316</v>
      </c>
      <c r="G201" s="156"/>
      <c r="H201" s="159">
        <v>195.43799999999999</v>
      </c>
      <c r="I201" s="160"/>
      <c r="J201" s="156"/>
      <c r="K201" s="156"/>
      <c r="L201" s="161"/>
      <c r="M201" s="162"/>
      <c r="N201" s="163"/>
      <c r="O201" s="163"/>
      <c r="P201" s="163"/>
      <c r="Q201" s="163"/>
      <c r="R201" s="163"/>
      <c r="S201" s="163"/>
      <c r="T201" s="164"/>
      <c r="AT201" s="165" t="s">
        <v>137</v>
      </c>
      <c r="AU201" s="165" t="s">
        <v>73</v>
      </c>
      <c r="AV201" s="8" t="s">
        <v>83</v>
      </c>
      <c r="AW201" s="8" t="s">
        <v>35</v>
      </c>
      <c r="AX201" s="8" t="s">
        <v>73</v>
      </c>
      <c r="AY201" s="165" t="s">
        <v>133</v>
      </c>
    </row>
    <row r="202" spans="2:65" s="8" customFormat="1" ht="11.25">
      <c r="B202" s="155"/>
      <c r="C202" s="156"/>
      <c r="D202" s="152" t="s">
        <v>137</v>
      </c>
      <c r="E202" s="157" t="s">
        <v>1</v>
      </c>
      <c r="F202" s="158" t="s">
        <v>202</v>
      </c>
      <c r="G202" s="156"/>
      <c r="H202" s="159">
        <v>53.116</v>
      </c>
      <c r="I202" s="160"/>
      <c r="J202" s="156"/>
      <c r="K202" s="156"/>
      <c r="L202" s="161"/>
      <c r="M202" s="162"/>
      <c r="N202" s="163"/>
      <c r="O202" s="163"/>
      <c r="P202" s="163"/>
      <c r="Q202" s="163"/>
      <c r="R202" s="163"/>
      <c r="S202" s="163"/>
      <c r="T202" s="164"/>
      <c r="AT202" s="165" t="s">
        <v>137</v>
      </c>
      <c r="AU202" s="165" t="s">
        <v>73</v>
      </c>
      <c r="AV202" s="8" t="s">
        <v>83</v>
      </c>
      <c r="AW202" s="8" t="s">
        <v>35</v>
      </c>
      <c r="AX202" s="8" t="s">
        <v>73</v>
      </c>
      <c r="AY202" s="165" t="s">
        <v>133</v>
      </c>
    </row>
    <row r="203" spans="2:65" s="8" customFormat="1" ht="11.25">
      <c r="B203" s="155"/>
      <c r="C203" s="156"/>
      <c r="D203" s="152" t="s">
        <v>137</v>
      </c>
      <c r="E203" s="157" t="s">
        <v>1</v>
      </c>
      <c r="F203" s="158" t="s">
        <v>317</v>
      </c>
      <c r="G203" s="156"/>
      <c r="H203" s="159">
        <v>255.76</v>
      </c>
      <c r="I203" s="160"/>
      <c r="J203" s="156"/>
      <c r="K203" s="156"/>
      <c r="L203" s="161"/>
      <c r="M203" s="162"/>
      <c r="N203" s="163"/>
      <c r="O203" s="163"/>
      <c r="P203" s="163"/>
      <c r="Q203" s="163"/>
      <c r="R203" s="163"/>
      <c r="S203" s="163"/>
      <c r="T203" s="164"/>
      <c r="AT203" s="165" t="s">
        <v>137</v>
      </c>
      <c r="AU203" s="165" t="s">
        <v>73</v>
      </c>
      <c r="AV203" s="8" t="s">
        <v>83</v>
      </c>
      <c r="AW203" s="8" t="s">
        <v>35</v>
      </c>
      <c r="AX203" s="8" t="s">
        <v>73</v>
      </c>
      <c r="AY203" s="165" t="s">
        <v>133</v>
      </c>
    </row>
    <row r="204" spans="2:65" s="8" customFormat="1" ht="11.25">
      <c r="B204" s="155"/>
      <c r="C204" s="156"/>
      <c r="D204" s="152" t="s">
        <v>137</v>
      </c>
      <c r="E204" s="157" t="s">
        <v>1</v>
      </c>
      <c r="F204" s="158" t="s">
        <v>318</v>
      </c>
      <c r="G204" s="156"/>
      <c r="H204" s="159">
        <v>185.84</v>
      </c>
      <c r="I204" s="160"/>
      <c r="J204" s="156"/>
      <c r="K204" s="156"/>
      <c r="L204" s="161"/>
      <c r="M204" s="162"/>
      <c r="N204" s="163"/>
      <c r="O204" s="163"/>
      <c r="P204" s="163"/>
      <c r="Q204" s="163"/>
      <c r="R204" s="163"/>
      <c r="S204" s="163"/>
      <c r="T204" s="164"/>
      <c r="AT204" s="165" t="s">
        <v>137</v>
      </c>
      <c r="AU204" s="165" t="s">
        <v>73</v>
      </c>
      <c r="AV204" s="8" t="s">
        <v>83</v>
      </c>
      <c r="AW204" s="8" t="s">
        <v>35</v>
      </c>
      <c r="AX204" s="8" t="s">
        <v>73</v>
      </c>
      <c r="AY204" s="165" t="s">
        <v>133</v>
      </c>
    </row>
    <row r="205" spans="2:65" s="8" customFormat="1" ht="11.25">
      <c r="B205" s="155"/>
      <c r="C205" s="156"/>
      <c r="D205" s="152" t="s">
        <v>137</v>
      </c>
      <c r="E205" s="157" t="s">
        <v>1</v>
      </c>
      <c r="F205" s="158" t="s">
        <v>319</v>
      </c>
      <c r="G205" s="156"/>
      <c r="H205" s="159">
        <v>180.02</v>
      </c>
      <c r="I205" s="160"/>
      <c r="J205" s="156"/>
      <c r="K205" s="156"/>
      <c r="L205" s="161"/>
      <c r="M205" s="162"/>
      <c r="N205" s="163"/>
      <c r="O205" s="163"/>
      <c r="P205" s="163"/>
      <c r="Q205" s="163"/>
      <c r="R205" s="163"/>
      <c r="S205" s="163"/>
      <c r="T205" s="164"/>
      <c r="AT205" s="165" t="s">
        <v>137</v>
      </c>
      <c r="AU205" s="165" t="s">
        <v>73</v>
      </c>
      <c r="AV205" s="8" t="s">
        <v>83</v>
      </c>
      <c r="AW205" s="8" t="s">
        <v>35</v>
      </c>
      <c r="AX205" s="8" t="s">
        <v>73</v>
      </c>
      <c r="AY205" s="165" t="s">
        <v>133</v>
      </c>
    </row>
    <row r="206" spans="2:65" s="8" customFormat="1" ht="11.25">
      <c r="B206" s="155"/>
      <c r="C206" s="156"/>
      <c r="D206" s="152" t="s">
        <v>137</v>
      </c>
      <c r="E206" s="157" t="s">
        <v>1</v>
      </c>
      <c r="F206" s="158" t="s">
        <v>320</v>
      </c>
      <c r="G206" s="156"/>
      <c r="H206" s="159">
        <v>180.02</v>
      </c>
      <c r="I206" s="160"/>
      <c r="J206" s="156"/>
      <c r="K206" s="156"/>
      <c r="L206" s="161"/>
      <c r="M206" s="162"/>
      <c r="N206" s="163"/>
      <c r="O206" s="163"/>
      <c r="P206" s="163"/>
      <c r="Q206" s="163"/>
      <c r="R206" s="163"/>
      <c r="S206" s="163"/>
      <c r="T206" s="164"/>
      <c r="AT206" s="165" t="s">
        <v>137</v>
      </c>
      <c r="AU206" s="165" t="s">
        <v>73</v>
      </c>
      <c r="AV206" s="8" t="s">
        <v>83</v>
      </c>
      <c r="AW206" s="8" t="s">
        <v>35</v>
      </c>
      <c r="AX206" s="8" t="s">
        <v>73</v>
      </c>
      <c r="AY206" s="165" t="s">
        <v>133</v>
      </c>
    </row>
    <row r="207" spans="2:65" s="9" customFormat="1" ht="11.25">
      <c r="B207" s="166"/>
      <c r="C207" s="167"/>
      <c r="D207" s="152" t="s">
        <v>137</v>
      </c>
      <c r="E207" s="168" t="s">
        <v>1</v>
      </c>
      <c r="F207" s="169" t="s">
        <v>142</v>
      </c>
      <c r="G207" s="167"/>
      <c r="H207" s="170">
        <v>1694.3589999999997</v>
      </c>
      <c r="I207" s="171"/>
      <c r="J207" s="167"/>
      <c r="K207" s="167"/>
      <c r="L207" s="172"/>
      <c r="M207" s="173"/>
      <c r="N207" s="174"/>
      <c r="O207" s="174"/>
      <c r="P207" s="174"/>
      <c r="Q207" s="174"/>
      <c r="R207" s="174"/>
      <c r="S207" s="174"/>
      <c r="T207" s="175"/>
      <c r="AT207" s="176" t="s">
        <v>137</v>
      </c>
      <c r="AU207" s="176" t="s">
        <v>73</v>
      </c>
      <c r="AV207" s="9" t="s">
        <v>132</v>
      </c>
      <c r="AW207" s="9" t="s">
        <v>35</v>
      </c>
      <c r="AX207" s="9" t="s">
        <v>81</v>
      </c>
      <c r="AY207" s="176" t="s">
        <v>133</v>
      </c>
    </row>
    <row r="208" spans="2:65" s="1" customFormat="1" ht="22.5" customHeight="1">
      <c r="B208" s="30"/>
      <c r="C208" s="140" t="s">
        <v>321</v>
      </c>
      <c r="D208" s="140" t="s">
        <v>127</v>
      </c>
      <c r="E208" s="141" t="s">
        <v>322</v>
      </c>
      <c r="F208" s="142" t="s">
        <v>323</v>
      </c>
      <c r="G208" s="143" t="s">
        <v>194</v>
      </c>
      <c r="H208" s="144">
        <v>346.25400000000002</v>
      </c>
      <c r="I208" s="145"/>
      <c r="J208" s="146">
        <f>ROUND(I208*H208,2)</f>
        <v>0</v>
      </c>
      <c r="K208" s="142" t="s">
        <v>131</v>
      </c>
      <c r="L208" s="34"/>
      <c r="M208" s="147" t="s">
        <v>1</v>
      </c>
      <c r="N208" s="148" t="s">
        <v>44</v>
      </c>
      <c r="O208" s="56"/>
      <c r="P208" s="149">
        <f>O208*H208</f>
        <v>0</v>
      </c>
      <c r="Q208" s="149">
        <v>0</v>
      </c>
      <c r="R208" s="149">
        <f>Q208*H208</f>
        <v>0</v>
      </c>
      <c r="S208" s="149">
        <v>0</v>
      </c>
      <c r="T208" s="150">
        <f>S208*H208</f>
        <v>0</v>
      </c>
      <c r="AR208" s="13" t="s">
        <v>132</v>
      </c>
      <c r="AT208" s="13" t="s">
        <v>127</v>
      </c>
      <c r="AU208" s="13" t="s">
        <v>73</v>
      </c>
      <c r="AY208" s="13" t="s">
        <v>133</v>
      </c>
      <c r="BE208" s="151">
        <f>IF(N208="základní",J208,0)</f>
        <v>0</v>
      </c>
      <c r="BF208" s="151">
        <f>IF(N208="snížená",J208,0)</f>
        <v>0</v>
      </c>
      <c r="BG208" s="151">
        <f>IF(N208="zákl. přenesená",J208,0)</f>
        <v>0</v>
      </c>
      <c r="BH208" s="151">
        <f>IF(N208="sníž. přenesená",J208,0)</f>
        <v>0</v>
      </c>
      <c r="BI208" s="151">
        <f>IF(N208="nulová",J208,0)</f>
        <v>0</v>
      </c>
      <c r="BJ208" s="13" t="s">
        <v>81</v>
      </c>
      <c r="BK208" s="151">
        <f>ROUND(I208*H208,2)</f>
        <v>0</v>
      </c>
      <c r="BL208" s="13" t="s">
        <v>132</v>
      </c>
      <c r="BM208" s="13" t="s">
        <v>324</v>
      </c>
    </row>
    <row r="209" spans="2:51" s="1" customFormat="1" ht="19.5">
      <c r="B209" s="30"/>
      <c r="C209" s="31"/>
      <c r="D209" s="152" t="s">
        <v>135</v>
      </c>
      <c r="E209" s="31"/>
      <c r="F209" s="153" t="s">
        <v>325</v>
      </c>
      <c r="G209" s="31"/>
      <c r="H209" s="31"/>
      <c r="I209" s="99"/>
      <c r="J209" s="31"/>
      <c r="K209" s="31"/>
      <c r="L209" s="34"/>
      <c r="M209" s="154"/>
      <c r="N209" s="56"/>
      <c r="O209" s="56"/>
      <c r="P209" s="56"/>
      <c r="Q209" s="56"/>
      <c r="R209" s="56"/>
      <c r="S209" s="56"/>
      <c r="T209" s="57"/>
      <c r="AT209" s="13" t="s">
        <v>135</v>
      </c>
      <c r="AU209" s="13" t="s">
        <v>73</v>
      </c>
    </row>
    <row r="210" spans="2:51" s="10" customFormat="1" ht="11.25">
      <c r="B210" s="178"/>
      <c r="C210" s="179"/>
      <c r="D210" s="152" t="s">
        <v>137</v>
      </c>
      <c r="E210" s="180" t="s">
        <v>1</v>
      </c>
      <c r="F210" s="181" t="s">
        <v>326</v>
      </c>
      <c r="G210" s="179"/>
      <c r="H210" s="180" t="s">
        <v>1</v>
      </c>
      <c r="I210" s="182"/>
      <c r="J210" s="179"/>
      <c r="K210" s="179"/>
      <c r="L210" s="183"/>
      <c r="M210" s="184"/>
      <c r="N210" s="185"/>
      <c r="O210" s="185"/>
      <c r="P210" s="185"/>
      <c r="Q210" s="185"/>
      <c r="R210" s="185"/>
      <c r="S210" s="185"/>
      <c r="T210" s="186"/>
      <c r="AT210" s="187" t="s">
        <v>137</v>
      </c>
      <c r="AU210" s="187" t="s">
        <v>73</v>
      </c>
      <c r="AV210" s="10" t="s">
        <v>81</v>
      </c>
      <c r="AW210" s="10" t="s">
        <v>35</v>
      </c>
      <c r="AX210" s="10" t="s">
        <v>73</v>
      </c>
      <c r="AY210" s="187" t="s">
        <v>133</v>
      </c>
    </row>
    <row r="211" spans="2:51" s="8" customFormat="1" ht="11.25">
      <c r="B211" s="155"/>
      <c r="C211" s="156"/>
      <c r="D211" s="152" t="s">
        <v>137</v>
      </c>
      <c r="E211" s="157" t="s">
        <v>1</v>
      </c>
      <c r="F211" s="158" t="s">
        <v>213</v>
      </c>
      <c r="G211" s="156"/>
      <c r="H211" s="159">
        <v>38.363</v>
      </c>
      <c r="I211" s="160"/>
      <c r="J211" s="156"/>
      <c r="K211" s="156"/>
      <c r="L211" s="161"/>
      <c r="M211" s="162"/>
      <c r="N211" s="163"/>
      <c r="O211" s="163"/>
      <c r="P211" s="163"/>
      <c r="Q211" s="163"/>
      <c r="R211" s="163"/>
      <c r="S211" s="163"/>
      <c r="T211" s="164"/>
      <c r="AT211" s="165" t="s">
        <v>137</v>
      </c>
      <c r="AU211" s="165" t="s">
        <v>73</v>
      </c>
      <c r="AV211" s="8" t="s">
        <v>83</v>
      </c>
      <c r="AW211" s="8" t="s">
        <v>35</v>
      </c>
      <c r="AX211" s="8" t="s">
        <v>73</v>
      </c>
      <c r="AY211" s="165" t="s">
        <v>133</v>
      </c>
    </row>
    <row r="212" spans="2:51" s="8" customFormat="1" ht="11.25">
      <c r="B212" s="155"/>
      <c r="C212" s="156"/>
      <c r="D212" s="152" t="s">
        <v>137</v>
      </c>
      <c r="E212" s="157" t="s">
        <v>1</v>
      </c>
      <c r="F212" s="158" t="s">
        <v>214</v>
      </c>
      <c r="G212" s="156"/>
      <c r="H212" s="159">
        <v>37.200000000000003</v>
      </c>
      <c r="I212" s="160"/>
      <c r="J212" s="156"/>
      <c r="K212" s="156"/>
      <c r="L212" s="161"/>
      <c r="M212" s="162"/>
      <c r="N212" s="163"/>
      <c r="O212" s="163"/>
      <c r="P212" s="163"/>
      <c r="Q212" s="163"/>
      <c r="R212" s="163"/>
      <c r="S212" s="163"/>
      <c r="T212" s="164"/>
      <c r="AT212" s="165" t="s">
        <v>137</v>
      </c>
      <c r="AU212" s="165" t="s">
        <v>73</v>
      </c>
      <c r="AV212" s="8" t="s">
        <v>83</v>
      </c>
      <c r="AW212" s="8" t="s">
        <v>35</v>
      </c>
      <c r="AX212" s="8" t="s">
        <v>73</v>
      </c>
      <c r="AY212" s="165" t="s">
        <v>133</v>
      </c>
    </row>
    <row r="213" spans="2:51" s="8" customFormat="1" ht="11.25">
      <c r="B213" s="155"/>
      <c r="C213" s="156"/>
      <c r="D213" s="152" t="s">
        <v>137</v>
      </c>
      <c r="E213" s="157" t="s">
        <v>1</v>
      </c>
      <c r="F213" s="158" t="s">
        <v>215</v>
      </c>
      <c r="G213" s="156"/>
      <c r="H213" s="159">
        <v>51.615000000000002</v>
      </c>
      <c r="I213" s="160"/>
      <c r="J213" s="156"/>
      <c r="K213" s="156"/>
      <c r="L213" s="161"/>
      <c r="M213" s="162"/>
      <c r="N213" s="163"/>
      <c r="O213" s="163"/>
      <c r="P213" s="163"/>
      <c r="Q213" s="163"/>
      <c r="R213" s="163"/>
      <c r="S213" s="163"/>
      <c r="T213" s="164"/>
      <c r="AT213" s="165" t="s">
        <v>137</v>
      </c>
      <c r="AU213" s="165" t="s">
        <v>73</v>
      </c>
      <c r="AV213" s="8" t="s">
        <v>83</v>
      </c>
      <c r="AW213" s="8" t="s">
        <v>35</v>
      </c>
      <c r="AX213" s="8" t="s">
        <v>73</v>
      </c>
      <c r="AY213" s="165" t="s">
        <v>133</v>
      </c>
    </row>
    <row r="214" spans="2:51" s="8" customFormat="1" ht="11.25">
      <c r="B214" s="155"/>
      <c r="C214" s="156"/>
      <c r="D214" s="152" t="s">
        <v>137</v>
      </c>
      <c r="E214" s="157" t="s">
        <v>1</v>
      </c>
      <c r="F214" s="158" t="s">
        <v>216</v>
      </c>
      <c r="G214" s="156"/>
      <c r="H214" s="159">
        <v>53.94</v>
      </c>
      <c r="I214" s="160"/>
      <c r="J214" s="156"/>
      <c r="K214" s="156"/>
      <c r="L214" s="161"/>
      <c r="M214" s="162"/>
      <c r="N214" s="163"/>
      <c r="O214" s="163"/>
      <c r="P214" s="163"/>
      <c r="Q214" s="163"/>
      <c r="R214" s="163"/>
      <c r="S214" s="163"/>
      <c r="T214" s="164"/>
      <c r="AT214" s="165" t="s">
        <v>137</v>
      </c>
      <c r="AU214" s="165" t="s">
        <v>73</v>
      </c>
      <c r="AV214" s="8" t="s">
        <v>83</v>
      </c>
      <c r="AW214" s="8" t="s">
        <v>35</v>
      </c>
      <c r="AX214" s="8" t="s">
        <v>73</v>
      </c>
      <c r="AY214" s="165" t="s">
        <v>133</v>
      </c>
    </row>
    <row r="215" spans="2:51" s="8" customFormat="1" ht="11.25">
      <c r="B215" s="155"/>
      <c r="C215" s="156"/>
      <c r="D215" s="152" t="s">
        <v>137</v>
      </c>
      <c r="E215" s="157" t="s">
        <v>1</v>
      </c>
      <c r="F215" s="158" t="s">
        <v>217</v>
      </c>
      <c r="G215" s="156"/>
      <c r="H215" s="159">
        <v>38.363</v>
      </c>
      <c r="I215" s="160"/>
      <c r="J215" s="156"/>
      <c r="K215" s="156"/>
      <c r="L215" s="161"/>
      <c r="M215" s="162"/>
      <c r="N215" s="163"/>
      <c r="O215" s="163"/>
      <c r="P215" s="163"/>
      <c r="Q215" s="163"/>
      <c r="R215" s="163"/>
      <c r="S215" s="163"/>
      <c r="T215" s="164"/>
      <c r="AT215" s="165" t="s">
        <v>137</v>
      </c>
      <c r="AU215" s="165" t="s">
        <v>73</v>
      </c>
      <c r="AV215" s="8" t="s">
        <v>83</v>
      </c>
      <c r="AW215" s="8" t="s">
        <v>35</v>
      </c>
      <c r="AX215" s="8" t="s">
        <v>73</v>
      </c>
      <c r="AY215" s="165" t="s">
        <v>133</v>
      </c>
    </row>
    <row r="216" spans="2:51" s="8" customFormat="1" ht="11.25">
      <c r="B216" s="155"/>
      <c r="C216" s="156"/>
      <c r="D216" s="152" t="s">
        <v>137</v>
      </c>
      <c r="E216" s="157" t="s">
        <v>1</v>
      </c>
      <c r="F216" s="158" t="s">
        <v>327</v>
      </c>
      <c r="G216" s="156"/>
      <c r="H216" s="159">
        <v>21</v>
      </c>
      <c r="I216" s="160"/>
      <c r="J216" s="156"/>
      <c r="K216" s="156"/>
      <c r="L216" s="161"/>
      <c r="M216" s="162"/>
      <c r="N216" s="163"/>
      <c r="O216" s="163"/>
      <c r="P216" s="163"/>
      <c r="Q216" s="163"/>
      <c r="R216" s="163"/>
      <c r="S216" s="163"/>
      <c r="T216" s="164"/>
      <c r="AT216" s="165" t="s">
        <v>137</v>
      </c>
      <c r="AU216" s="165" t="s">
        <v>73</v>
      </c>
      <c r="AV216" s="8" t="s">
        <v>83</v>
      </c>
      <c r="AW216" s="8" t="s">
        <v>35</v>
      </c>
      <c r="AX216" s="8" t="s">
        <v>73</v>
      </c>
      <c r="AY216" s="165" t="s">
        <v>133</v>
      </c>
    </row>
    <row r="217" spans="2:51" s="8" customFormat="1" ht="11.25">
      <c r="B217" s="155"/>
      <c r="C217" s="156"/>
      <c r="D217" s="152" t="s">
        <v>137</v>
      </c>
      <c r="E217" s="157" t="s">
        <v>1</v>
      </c>
      <c r="F217" s="158" t="s">
        <v>328</v>
      </c>
      <c r="G217" s="156"/>
      <c r="H217" s="159">
        <v>28.8</v>
      </c>
      <c r="I217" s="160"/>
      <c r="J217" s="156"/>
      <c r="K217" s="156"/>
      <c r="L217" s="161"/>
      <c r="M217" s="162"/>
      <c r="N217" s="163"/>
      <c r="O217" s="163"/>
      <c r="P217" s="163"/>
      <c r="Q217" s="163"/>
      <c r="R217" s="163"/>
      <c r="S217" s="163"/>
      <c r="T217" s="164"/>
      <c r="AT217" s="165" t="s">
        <v>137</v>
      </c>
      <c r="AU217" s="165" t="s">
        <v>73</v>
      </c>
      <c r="AV217" s="8" t="s">
        <v>83</v>
      </c>
      <c r="AW217" s="8" t="s">
        <v>35</v>
      </c>
      <c r="AX217" s="8" t="s">
        <v>73</v>
      </c>
      <c r="AY217" s="165" t="s">
        <v>133</v>
      </c>
    </row>
    <row r="218" spans="2:51" s="11" customFormat="1" ht="11.25">
      <c r="B218" s="188"/>
      <c r="C218" s="189"/>
      <c r="D218" s="152" t="s">
        <v>137</v>
      </c>
      <c r="E218" s="190" t="s">
        <v>1</v>
      </c>
      <c r="F218" s="191" t="s">
        <v>240</v>
      </c>
      <c r="G218" s="189"/>
      <c r="H218" s="192">
        <v>269.28100000000001</v>
      </c>
      <c r="I218" s="193"/>
      <c r="J218" s="189"/>
      <c r="K218" s="189"/>
      <c r="L218" s="194"/>
      <c r="M218" s="195"/>
      <c r="N218" s="196"/>
      <c r="O218" s="196"/>
      <c r="P218" s="196"/>
      <c r="Q218" s="196"/>
      <c r="R218" s="196"/>
      <c r="S218" s="196"/>
      <c r="T218" s="197"/>
      <c r="AT218" s="198" t="s">
        <v>137</v>
      </c>
      <c r="AU218" s="198" t="s">
        <v>73</v>
      </c>
      <c r="AV218" s="11" t="s">
        <v>126</v>
      </c>
      <c r="AW218" s="11" t="s">
        <v>35</v>
      </c>
      <c r="AX218" s="11" t="s">
        <v>73</v>
      </c>
      <c r="AY218" s="198" t="s">
        <v>133</v>
      </c>
    </row>
    <row r="219" spans="2:51" s="10" customFormat="1" ht="11.25">
      <c r="B219" s="178"/>
      <c r="C219" s="179"/>
      <c r="D219" s="152" t="s">
        <v>137</v>
      </c>
      <c r="E219" s="180" t="s">
        <v>1</v>
      </c>
      <c r="F219" s="181" t="s">
        <v>329</v>
      </c>
      <c r="G219" s="179"/>
      <c r="H219" s="180" t="s">
        <v>1</v>
      </c>
      <c r="I219" s="182"/>
      <c r="J219" s="179"/>
      <c r="K219" s="179"/>
      <c r="L219" s="183"/>
      <c r="M219" s="184"/>
      <c r="N219" s="185"/>
      <c r="O219" s="185"/>
      <c r="P219" s="185"/>
      <c r="Q219" s="185"/>
      <c r="R219" s="185"/>
      <c r="S219" s="185"/>
      <c r="T219" s="186"/>
      <c r="AT219" s="187" t="s">
        <v>137</v>
      </c>
      <c r="AU219" s="187" t="s">
        <v>73</v>
      </c>
      <c r="AV219" s="10" t="s">
        <v>81</v>
      </c>
      <c r="AW219" s="10" t="s">
        <v>35</v>
      </c>
      <c r="AX219" s="10" t="s">
        <v>73</v>
      </c>
      <c r="AY219" s="187" t="s">
        <v>133</v>
      </c>
    </row>
    <row r="220" spans="2:51" s="8" customFormat="1" ht="11.25">
      <c r="B220" s="155"/>
      <c r="C220" s="156"/>
      <c r="D220" s="152" t="s">
        <v>137</v>
      </c>
      <c r="E220" s="157" t="s">
        <v>1</v>
      </c>
      <c r="F220" s="158" t="s">
        <v>330</v>
      </c>
      <c r="G220" s="156"/>
      <c r="H220" s="159">
        <v>12.788</v>
      </c>
      <c r="I220" s="160"/>
      <c r="J220" s="156"/>
      <c r="K220" s="156"/>
      <c r="L220" s="161"/>
      <c r="M220" s="162"/>
      <c r="N220" s="163"/>
      <c r="O220" s="163"/>
      <c r="P220" s="163"/>
      <c r="Q220" s="163"/>
      <c r="R220" s="163"/>
      <c r="S220" s="163"/>
      <c r="T220" s="164"/>
      <c r="AT220" s="165" t="s">
        <v>137</v>
      </c>
      <c r="AU220" s="165" t="s">
        <v>73</v>
      </c>
      <c r="AV220" s="8" t="s">
        <v>83</v>
      </c>
      <c r="AW220" s="8" t="s">
        <v>35</v>
      </c>
      <c r="AX220" s="8" t="s">
        <v>73</v>
      </c>
      <c r="AY220" s="165" t="s">
        <v>133</v>
      </c>
    </row>
    <row r="221" spans="2:51" s="8" customFormat="1" ht="11.25">
      <c r="B221" s="155"/>
      <c r="C221" s="156"/>
      <c r="D221" s="152" t="s">
        <v>137</v>
      </c>
      <c r="E221" s="157" t="s">
        <v>1</v>
      </c>
      <c r="F221" s="158" t="s">
        <v>331</v>
      </c>
      <c r="G221" s="156"/>
      <c r="H221" s="159">
        <v>12.4</v>
      </c>
      <c r="I221" s="160"/>
      <c r="J221" s="156"/>
      <c r="K221" s="156"/>
      <c r="L221" s="161"/>
      <c r="M221" s="162"/>
      <c r="N221" s="163"/>
      <c r="O221" s="163"/>
      <c r="P221" s="163"/>
      <c r="Q221" s="163"/>
      <c r="R221" s="163"/>
      <c r="S221" s="163"/>
      <c r="T221" s="164"/>
      <c r="AT221" s="165" t="s">
        <v>137</v>
      </c>
      <c r="AU221" s="165" t="s">
        <v>73</v>
      </c>
      <c r="AV221" s="8" t="s">
        <v>83</v>
      </c>
      <c r="AW221" s="8" t="s">
        <v>35</v>
      </c>
      <c r="AX221" s="8" t="s">
        <v>73</v>
      </c>
      <c r="AY221" s="165" t="s">
        <v>133</v>
      </c>
    </row>
    <row r="222" spans="2:51" s="8" customFormat="1" ht="11.25">
      <c r="B222" s="155"/>
      <c r="C222" s="156"/>
      <c r="D222" s="152" t="s">
        <v>137</v>
      </c>
      <c r="E222" s="157" t="s">
        <v>1</v>
      </c>
      <c r="F222" s="158" t="s">
        <v>332</v>
      </c>
      <c r="G222" s="156"/>
      <c r="H222" s="159">
        <v>17.204999999999998</v>
      </c>
      <c r="I222" s="160"/>
      <c r="J222" s="156"/>
      <c r="K222" s="156"/>
      <c r="L222" s="161"/>
      <c r="M222" s="162"/>
      <c r="N222" s="163"/>
      <c r="O222" s="163"/>
      <c r="P222" s="163"/>
      <c r="Q222" s="163"/>
      <c r="R222" s="163"/>
      <c r="S222" s="163"/>
      <c r="T222" s="164"/>
      <c r="AT222" s="165" t="s">
        <v>137</v>
      </c>
      <c r="AU222" s="165" t="s">
        <v>73</v>
      </c>
      <c r="AV222" s="8" t="s">
        <v>83</v>
      </c>
      <c r="AW222" s="8" t="s">
        <v>35</v>
      </c>
      <c r="AX222" s="8" t="s">
        <v>73</v>
      </c>
      <c r="AY222" s="165" t="s">
        <v>133</v>
      </c>
    </row>
    <row r="223" spans="2:51" s="8" customFormat="1" ht="11.25">
      <c r="B223" s="155"/>
      <c r="C223" s="156"/>
      <c r="D223" s="152" t="s">
        <v>137</v>
      </c>
      <c r="E223" s="157" t="s">
        <v>1</v>
      </c>
      <c r="F223" s="158" t="s">
        <v>333</v>
      </c>
      <c r="G223" s="156"/>
      <c r="H223" s="159">
        <v>17.98</v>
      </c>
      <c r="I223" s="160"/>
      <c r="J223" s="156"/>
      <c r="K223" s="156"/>
      <c r="L223" s="161"/>
      <c r="M223" s="162"/>
      <c r="N223" s="163"/>
      <c r="O223" s="163"/>
      <c r="P223" s="163"/>
      <c r="Q223" s="163"/>
      <c r="R223" s="163"/>
      <c r="S223" s="163"/>
      <c r="T223" s="164"/>
      <c r="AT223" s="165" t="s">
        <v>137</v>
      </c>
      <c r="AU223" s="165" t="s">
        <v>73</v>
      </c>
      <c r="AV223" s="8" t="s">
        <v>83</v>
      </c>
      <c r="AW223" s="8" t="s">
        <v>35</v>
      </c>
      <c r="AX223" s="8" t="s">
        <v>73</v>
      </c>
      <c r="AY223" s="165" t="s">
        <v>133</v>
      </c>
    </row>
    <row r="224" spans="2:51" s="8" customFormat="1" ht="11.25">
      <c r="B224" s="155"/>
      <c r="C224" s="156"/>
      <c r="D224" s="152" t="s">
        <v>137</v>
      </c>
      <c r="E224" s="157" t="s">
        <v>1</v>
      </c>
      <c r="F224" s="158" t="s">
        <v>334</v>
      </c>
      <c r="G224" s="156"/>
      <c r="H224" s="159">
        <v>7</v>
      </c>
      <c r="I224" s="160"/>
      <c r="J224" s="156"/>
      <c r="K224" s="156"/>
      <c r="L224" s="161"/>
      <c r="M224" s="162"/>
      <c r="N224" s="163"/>
      <c r="O224" s="163"/>
      <c r="P224" s="163"/>
      <c r="Q224" s="163"/>
      <c r="R224" s="163"/>
      <c r="S224" s="163"/>
      <c r="T224" s="164"/>
      <c r="AT224" s="165" t="s">
        <v>137</v>
      </c>
      <c r="AU224" s="165" t="s">
        <v>73</v>
      </c>
      <c r="AV224" s="8" t="s">
        <v>83</v>
      </c>
      <c r="AW224" s="8" t="s">
        <v>35</v>
      </c>
      <c r="AX224" s="8" t="s">
        <v>73</v>
      </c>
      <c r="AY224" s="165" t="s">
        <v>133</v>
      </c>
    </row>
    <row r="225" spans="2:65" s="8" customFormat="1" ht="11.25">
      <c r="B225" s="155"/>
      <c r="C225" s="156"/>
      <c r="D225" s="152" t="s">
        <v>137</v>
      </c>
      <c r="E225" s="157" t="s">
        <v>1</v>
      </c>
      <c r="F225" s="158" t="s">
        <v>335</v>
      </c>
      <c r="G225" s="156"/>
      <c r="H225" s="159">
        <v>9.6</v>
      </c>
      <c r="I225" s="160"/>
      <c r="J225" s="156"/>
      <c r="K225" s="156"/>
      <c r="L225" s="161"/>
      <c r="M225" s="162"/>
      <c r="N225" s="163"/>
      <c r="O225" s="163"/>
      <c r="P225" s="163"/>
      <c r="Q225" s="163"/>
      <c r="R225" s="163"/>
      <c r="S225" s="163"/>
      <c r="T225" s="164"/>
      <c r="AT225" s="165" t="s">
        <v>137</v>
      </c>
      <c r="AU225" s="165" t="s">
        <v>73</v>
      </c>
      <c r="AV225" s="8" t="s">
        <v>83</v>
      </c>
      <c r="AW225" s="8" t="s">
        <v>35</v>
      </c>
      <c r="AX225" s="8" t="s">
        <v>73</v>
      </c>
      <c r="AY225" s="165" t="s">
        <v>133</v>
      </c>
    </row>
    <row r="226" spans="2:65" s="11" customFormat="1" ht="11.25">
      <c r="B226" s="188"/>
      <c r="C226" s="189"/>
      <c r="D226" s="152" t="s">
        <v>137</v>
      </c>
      <c r="E226" s="190" t="s">
        <v>1</v>
      </c>
      <c r="F226" s="191" t="s">
        <v>240</v>
      </c>
      <c r="G226" s="189"/>
      <c r="H226" s="192">
        <v>76.972999999999999</v>
      </c>
      <c r="I226" s="193"/>
      <c r="J226" s="189"/>
      <c r="K226" s="189"/>
      <c r="L226" s="194"/>
      <c r="M226" s="195"/>
      <c r="N226" s="196"/>
      <c r="O226" s="196"/>
      <c r="P226" s="196"/>
      <c r="Q226" s="196"/>
      <c r="R226" s="196"/>
      <c r="S226" s="196"/>
      <c r="T226" s="197"/>
      <c r="AT226" s="198" t="s">
        <v>137</v>
      </c>
      <c r="AU226" s="198" t="s">
        <v>73</v>
      </c>
      <c r="AV226" s="11" t="s">
        <v>126</v>
      </c>
      <c r="AW226" s="11" t="s">
        <v>35</v>
      </c>
      <c r="AX226" s="11" t="s">
        <v>73</v>
      </c>
      <c r="AY226" s="198" t="s">
        <v>133</v>
      </c>
    </row>
    <row r="227" spans="2:65" s="9" customFormat="1" ht="11.25">
      <c r="B227" s="166"/>
      <c r="C227" s="167"/>
      <c r="D227" s="152" t="s">
        <v>137</v>
      </c>
      <c r="E227" s="168" t="s">
        <v>1</v>
      </c>
      <c r="F227" s="169" t="s">
        <v>142</v>
      </c>
      <c r="G227" s="167"/>
      <c r="H227" s="170">
        <v>346.25400000000002</v>
      </c>
      <c r="I227" s="171"/>
      <c r="J227" s="167"/>
      <c r="K227" s="167"/>
      <c r="L227" s="172"/>
      <c r="M227" s="173"/>
      <c r="N227" s="174"/>
      <c r="O227" s="174"/>
      <c r="P227" s="174"/>
      <c r="Q227" s="174"/>
      <c r="R227" s="174"/>
      <c r="S227" s="174"/>
      <c r="T227" s="175"/>
      <c r="AT227" s="176" t="s">
        <v>137</v>
      </c>
      <c r="AU227" s="176" t="s">
        <v>73</v>
      </c>
      <c r="AV227" s="9" t="s">
        <v>132</v>
      </c>
      <c r="AW227" s="9" t="s">
        <v>35</v>
      </c>
      <c r="AX227" s="9" t="s">
        <v>81</v>
      </c>
      <c r="AY227" s="176" t="s">
        <v>133</v>
      </c>
    </row>
    <row r="228" spans="2:65" s="1" customFormat="1" ht="22.5" customHeight="1">
      <c r="B228" s="30"/>
      <c r="C228" s="140" t="s">
        <v>336</v>
      </c>
      <c r="D228" s="140" t="s">
        <v>127</v>
      </c>
      <c r="E228" s="141" t="s">
        <v>337</v>
      </c>
      <c r="F228" s="142" t="s">
        <v>338</v>
      </c>
      <c r="G228" s="143" t="s">
        <v>130</v>
      </c>
      <c r="H228" s="144">
        <v>3998.65</v>
      </c>
      <c r="I228" s="145"/>
      <c r="J228" s="146">
        <f>ROUND(I228*H228,2)</f>
        <v>0</v>
      </c>
      <c r="K228" s="142" t="s">
        <v>131</v>
      </c>
      <c r="L228" s="34"/>
      <c r="M228" s="147" t="s">
        <v>1</v>
      </c>
      <c r="N228" s="148" t="s">
        <v>44</v>
      </c>
      <c r="O228" s="56"/>
      <c r="P228" s="149">
        <f>O228*H228</f>
        <v>0</v>
      </c>
      <c r="Q228" s="149">
        <v>0</v>
      </c>
      <c r="R228" s="149">
        <f>Q228*H228</f>
        <v>0</v>
      </c>
      <c r="S228" s="149">
        <v>0</v>
      </c>
      <c r="T228" s="150">
        <f>S228*H228</f>
        <v>0</v>
      </c>
      <c r="AR228" s="13" t="s">
        <v>132</v>
      </c>
      <c r="AT228" s="13" t="s">
        <v>127</v>
      </c>
      <c r="AU228" s="13" t="s">
        <v>73</v>
      </c>
      <c r="AY228" s="13" t="s">
        <v>133</v>
      </c>
      <c r="BE228" s="151">
        <f>IF(N228="základní",J228,0)</f>
        <v>0</v>
      </c>
      <c r="BF228" s="151">
        <f>IF(N228="snížená",J228,0)</f>
        <v>0</v>
      </c>
      <c r="BG228" s="151">
        <f>IF(N228="zákl. přenesená",J228,0)</f>
        <v>0</v>
      </c>
      <c r="BH228" s="151">
        <f>IF(N228="sníž. přenesená",J228,0)</f>
        <v>0</v>
      </c>
      <c r="BI228" s="151">
        <f>IF(N228="nulová",J228,0)</f>
        <v>0</v>
      </c>
      <c r="BJ228" s="13" t="s">
        <v>81</v>
      </c>
      <c r="BK228" s="151">
        <f>ROUND(I228*H228,2)</f>
        <v>0</v>
      </c>
      <c r="BL228" s="13" t="s">
        <v>132</v>
      </c>
      <c r="BM228" s="13" t="s">
        <v>339</v>
      </c>
    </row>
    <row r="229" spans="2:65" s="1" customFormat="1" ht="29.25">
      <c r="B229" s="30"/>
      <c r="C229" s="31"/>
      <c r="D229" s="152" t="s">
        <v>135</v>
      </c>
      <c r="E229" s="31"/>
      <c r="F229" s="153" t="s">
        <v>340</v>
      </c>
      <c r="G229" s="31"/>
      <c r="H229" s="31"/>
      <c r="I229" s="99"/>
      <c r="J229" s="31"/>
      <c r="K229" s="31"/>
      <c r="L229" s="34"/>
      <c r="M229" s="154"/>
      <c r="N229" s="56"/>
      <c r="O229" s="56"/>
      <c r="P229" s="56"/>
      <c r="Q229" s="56"/>
      <c r="R229" s="56"/>
      <c r="S229" s="56"/>
      <c r="T229" s="57"/>
      <c r="AT229" s="13" t="s">
        <v>135</v>
      </c>
      <c r="AU229" s="13" t="s">
        <v>73</v>
      </c>
    </row>
    <row r="230" spans="2:65" s="10" customFormat="1" ht="11.25">
      <c r="B230" s="178"/>
      <c r="C230" s="179"/>
      <c r="D230" s="152" t="s">
        <v>137</v>
      </c>
      <c r="E230" s="180" t="s">
        <v>1</v>
      </c>
      <c r="F230" s="181" t="s">
        <v>341</v>
      </c>
      <c r="G230" s="179"/>
      <c r="H230" s="180" t="s">
        <v>1</v>
      </c>
      <c r="I230" s="182"/>
      <c r="J230" s="179"/>
      <c r="K230" s="179"/>
      <c r="L230" s="183"/>
      <c r="M230" s="184"/>
      <c r="N230" s="185"/>
      <c r="O230" s="185"/>
      <c r="P230" s="185"/>
      <c r="Q230" s="185"/>
      <c r="R230" s="185"/>
      <c r="S230" s="185"/>
      <c r="T230" s="186"/>
      <c r="AT230" s="187" t="s">
        <v>137</v>
      </c>
      <c r="AU230" s="187" t="s">
        <v>73</v>
      </c>
      <c r="AV230" s="10" t="s">
        <v>81</v>
      </c>
      <c r="AW230" s="10" t="s">
        <v>35</v>
      </c>
      <c r="AX230" s="10" t="s">
        <v>73</v>
      </c>
      <c r="AY230" s="187" t="s">
        <v>133</v>
      </c>
    </row>
    <row r="231" spans="2:65" s="8" customFormat="1" ht="11.25">
      <c r="B231" s="155"/>
      <c r="C231" s="156"/>
      <c r="D231" s="152" t="s">
        <v>137</v>
      </c>
      <c r="E231" s="157" t="s">
        <v>1</v>
      </c>
      <c r="F231" s="158" t="s">
        <v>342</v>
      </c>
      <c r="G231" s="156"/>
      <c r="H231" s="159">
        <v>255.75</v>
      </c>
      <c r="I231" s="160"/>
      <c r="J231" s="156"/>
      <c r="K231" s="156"/>
      <c r="L231" s="161"/>
      <c r="M231" s="162"/>
      <c r="N231" s="163"/>
      <c r="O231" s="163"/>
      <c r="P231" s="163"/>
      <c r="Q231" s="163"/>
      <c r="R231" s="163"/>
      <c r="S231" s="163"/>
      <c r="T231" s="164"/>
      <c r="AT231" s="165" t="s">
        <v>137</v>
      </c>
      <c r="AU231" s="165" t="s">
        <v>73</v>
      </c>
      <c r="AV231" s="8" t="s">
        <v>83</v>
      </c>
      <c r="AW231" s="8" t="s">
        <v>35</v>
      </c>
      <c r="AX231" s="8" t="s">
        <v>73</v>
      </c>
      <c r="AY231" s="165" t="s">
        <v>133</v>
      </c>
    </row>
    <row r="232" spans="2:65" s="8" customFormat="1" ht="11.25">
      <c r="B232" s="155"/>
      <c r="C232" s="156"/>
      <c r="D232" s="152" t="s">
        <v>137</v>
      </c>
      <c r="E232" s="157" t="s">
        <v>1</v>
      </c>
      <c r="F232" s="158" t="s">
        <v>343</v>
      </c>
      <c r="G232" s="156"/>
      <c r="H232" s="159">
        <v>248</v>
      </c>
      <c r="I232" s="160"/>
      <c r="J232" s="156"/>
      <c r="K232" s="156"/>
      <c r="L232" s="161"/>
      <c r="M232" s="162"/>
      <c r="N232" s="163"/>
      <c r="O232" s="163"/>
      <c r="P232" s="163"/>
      <c r="Q232" s="163"/>
      <c r="R232" s="163"/>
      <c r="S232" s="163"/>
      <c r="T232" s="164"/>
      <c r="AT232" s="165" t="s">
        <v>137</v>
      </c>
      <c r="AU232" s="165" t="s">
        <v>73</v>
      </c>
      <c r="AV232" s="8" t="s">
        <v>83</v>
      </c>
      <c r="AW232" s="8" t="s">
        <v>35</v>
      </c>
      <c r="AX232" s="8" t="s">
        <v>73</v>
      </c>
      <c r="AY232" s="165" t="s">
        <v>133</v>
      </c>
    </row>
    <row r="233" spans="2:65" s="8" customFormat="1" ht="11.25">
      <c r="B233" s="155"/>
      <c r="C233" s="156"/>
      <c r="D233" s="152" t="s">
        <v>137</v>
      </c>
      <c r="E233" s="157" t="s">
        <v>1</v>
      </c>
      <c r="F233" s="158" t="s">
        <v>344</v>
      </c>
      <c r="G233" s="156"/>
      <c r="H233" s="159">
        <v>344.1</v>
      </c>
      <c r="I233" s="160"/>
      <c r="J233" s="156"/>
      <c r="K233" s="156"/>
      <c r="L233" s="161"/>
      <c r="M233" s="162"/>
      <c r="N233" s="163"/>
      <c r="O233" s="163"/>
      <c r="P233" s="163"/>
      <c r="Q233" s="163"/>
      <c r="R233" s="163"/>
      <c r="S233" s="163"/>
      <c r="T233" s="164"/>
      <c r="AT233" s="165" t="s">
        <v>137</v>
      </c>
      <c r="AU233" s="165" t="s">
        <v>73</v>
      </c>
      <c r="AV233" s="8" t="s">
        <v>83</v>
      </c>
      <c r="AW233" s="8" t="s">
        <v>35</v>
      </c>
      <c r="AX233" s="8" t="s">
        <v>73</v>
      </c>
      <c r="AY233" s="165" t="s">
        <v>133</v>
      </c>
    </row>
    <row r="234" spans="2:65" s="8" customFormat="1" ht="11.25">
      <c r="B234" s="155"/>
      <c r="C234" s="156"/>
      <c r="D234" s="152" t="s">
        <v>137</v>
      </c>
      <c r="E234" s="157" t="s">
        <v>1</v>
      </c>
      <c r="F234" s="158" t="s">
        <v>345</v>
      </c>
      <c r="G234" s="156"/>
      <c r="H234" s="159">
        <v>359.6</v>
      </c>
      <c r="I234" s="160"/>
      <c r="J234" s="156"/>
      <c r="K234" s="156"/>
      <c r="L234" s="161"/>
      <c r="M234" s="162"/>
      <c r="N234" s="163"/>
      <c r="O234" s="163"/>
      <c r="P234" s="163"/>
      <c r="Q234" s="163"/>
      <c r="R234" s="163"/>
      <c r="S234" s="163"/>
      <c r="T234" s="164"/>
      <c r="AT234" s="165" t="s">
        <v>137</v>
      </c>
      <c r="AU234" s="165" t="s">
        <v>73</v>
      </c>
      <c r="AV234" s="8" t="s">
        <v>83</v>
      </c>
      <c r="AW234" s="8" t="s">
        <v>35</v>
      </c>
      <c r="AX234" s="8" t="s">
        <v>73</v>
      </c>
      <c r="AY234" s="165" t="s">
        <v>133</v>
      </c>
    </row>
    <row r="235" spans="2:65" s="8" customFormat="1" ht="11.25">
      <c r="B235" s="155"/>
      <c r="C235" s="156"/>
      <c r="D235" s="152" t="s">
        <v>137</v>
      </c>
      <c r="E235" s="157" t="s">
        <v>1</v>
      </c>
      <c r="F235" s="158" t="s">
        <v>346</v>
      </c>
      <c r="G235" s="156"/>
      <c r="H235" s="159">
        <v>255.75</v>
      </c>
      <c r="I235" s="160"/>
      <c r="J235" s="156"/>
      <c r="K235" s="156"/>
      <c r="L235" s="161"/>
      <c r="M235" s="162"/>
      <c r="N235" s="163"/>
      <c r="O235" s="163"/>
      <c r="P235" s="163"/>
      <c r="Q235" s="163"/>
      <c r="R235" s="163"/>
      <c r="S235" s="163"/>
      <c r="T235" s="164"/>
      <c r="AT235" s="165" t="s">
        <v>137</v>
      </c>
      <c r="AU235" s="165" t="s">
        <v>73</v>
      </c>
      <c r="AV235" s="8" t="s">
        <v>83</v>
      </c>
      <c r="AW235" s="8" t="s">
        <v>35</v>
      </c>
      <c r="AX235" s="8" t="s">
        <v>73</v>
      </c>
      <c r="AY235" s="165" t="s">
        <v>133</v>
      </c>
    </row>
    <row r="236" spans="2:65" s="8" customFormat="1" ht="11.25">
      <c r="B236" s="155"/>
      <c r="C236" s="156"/>
      <c r="D236" s="152" t="s">
        <v>137</v>
      </c>
      <c r="E236" s="157" t="s">
        <v>1</v>
      </c>
      <c r="F236" s="158" t="s">
        <v>347</v>
      </c>
      <c r="G236" s="156"/>
      <c r="H236" s="159">
        <v>420</v>
      </c>
      <c r="I236" s="160"/>
      <c r="J236" s="156"/>
      <c r="K236" s="156"/>
      <c r="L236" s="161"/>
      <c r="M236" s="162"/>
      <c r="N236" s="163"/>
      <c r="O236" s="163"/>
      <c r="P236" s="163"/>
      <c r="Q236" s="163"/>
      <c r="R236" s="163"/>
      <c r="S236" s="163"/>
      <c r="T236" s="164"/>
      <c r="AT236" s="165" t="s">
        <v>137</v>
      </c>
      <c r="AU236" s="165" t="s">
        <v>73</v>
      </c>
      <c r="AV236" s="8" t="s">
        <v>83</v>
      </c>
      <c r="AW236" s="8" t="s">
        <v>35</v>
      </c>
      <c r="AX236" s="8" t="s">
        <v>73</v>
      </c>
      <c r="AY236" s="165" t="s">
        <v>133</v>
      </c>
    </row>
    <row r="237" spans="2:65" s="8" customFormat="1" ht="11.25">
      <c r="B237" s="155"/>
      <c r="C237" s="156"/>
      <c r="D237" s="152" t="s">
        <v>137</v>
      </c>
      <c r="E237" s="157" t="s">
        <v>1</v>
      </c>
      <c r="F237" s="158" t="s">
        <v>348</v>
      </c>
      <c r="G237" s="156"/>
      <c r="H237" s="159">
        <v>576</v>
      </c>
      <c r="I237" s="160"/>
      <c r="J237" s="156"/>
      <c r="K237" s="156"/>
      <c r="L237" s="161"/>
      <c r="M237" s="162"/>
      <c r="N237" s="163"/>
      <c r="O237" s="163"/>
      <c r="P237" s="163"/>
      <c r="Q237" s="163"/>
      <c r="R237" s="163"/>
      <c r="S237" s="163"/>
      <c r="T237" s="164"/>
      <c r="AT237" s="165" t="s">
        <v>137</v>
      </c>
      <c r="AU237" s="165" t="s">
        <v>73</v>
      </c>
      <c r="AV237" s="8" t="s">
        <v>83</v>
      </c>
      <c r="AW237" s="8" t="s">
        <v>35</v>
      </c>
      <c r="AX237" s="8" t="s">
        <v>73</v>
      </c>
      <c r="AY237" s="165" t="s">
        <v>133</v>
      </c>
    </row>
    <row r="238" spans="2:65" s="11" customFormat="1" ht="11.25">
      <c r="B238" s="188"/>
      <c r="C238" s="189"/>
      <c r="D238" s="152" t="s">
        <v>137</v>
      </c>
      <c r="E238" s="190" t="s">
        <v>1</v>
      </c>
      <c r="F238" s="191" t="s">
        <v>240</v>
      </c>
      <c r="G238" s="189"/>
      <c r="H238" s="192">
        <v>2459.1999999999998</v>
      </c>
      <c r="I238" s="193"/>
      <c r="J238" s="189"/>
      <c r="K238" s="189"/>
      <c r="L238" s="194"/>
      <c r="M238" s="195"/>
      <c r="N238" s="196"/>
      <c r="O238" s="196"/>
      <c r="P238" s="196"/>
      <c r="Q238" s="196"/>
      <c r="R238" s="196"/>
      <c r="S238" s="196"/>
      <c r="T238" s="197"/>
      <c r="AT238" s="198" t="s">
        <v>137</v>
      </c>
      <c r="AU238" s="198" t="s">
        <v>73</v>
      </c>
      <c r="AV238" s="11" t="s">
        <v>126</v>
      </c>
      <c r="AW238" s="11" t="s">
        <v>35</v>
      </c>
      <c r="AX238" s="11" t="s">
        <v>73</v>
      </c>
      <c r="AY238" s="198" t="s">
        <v>133</v>
      </c>
    </row>
    <row r="239" spans="2:65" s="10" customFormat="1" ht="11.25">
      <c r="B239" s="178"/>
      <c r="C239" s="179"/>
      <c r="D239" s="152" t="s">
        <v>137</v>
      </c>
      <c r="E239" s="180" t="s">
        <v>1</v>
      </c>
      <c r="F239" s="181" t="s">
        <v>329</v>
      </c>
      <c r="G239" s="179"/>
      <c r="H239" s="180" t="s">
        <v>1</v>
      </c>
      <c r="I239" s="182"/>
      <c r="J239" s="179"/>
      <c r="K239" s="179"/>
      <c r="L239" s="183"/>
      <c r="M239" s="184"/>
      <c r="N239" s="185"/>
      <c r="O239" s="185"/>
      <c r="P239" s="185"/>
      <c r="Q239" s="185"/>
      <c r="R239" s="185"/>
      <c r="S239" s="185"/>
      <c r="T239" s="186"/>
      <c r="AT239" s="187" t="s">
        <v>137</v>
      </c>
      <c r="AU239" s="187" t="s">
        <v>73</v>
      </c>
      <c r="AV239" s="10" t="s">
        <v>81</v>
      </c>
      <c r="AW239" s="10" t="s">
        <v>35</v>
      </c>
      <c r="AX239" s="10" t="s">
        <v>73</v>
      </c>
      <c r="AY239" s="187" t="s">
        <v>133</v>
      </c>
    </row>
    <row r="240" spans="2:65" s="8" customFormat="1" ht="11.25">
      <c r="B240" s="155"/>
      <c r="C240" s="156"/>
      <c r="D240" s="152" t="s">
        <v>137</v>
      </c>
      <c r="E240" s="157" t="s">
        <v>1</v>
      </c>
      <c r="F240" s="158" t="s">
        <v>342</v>
      </c>
      <c r="G240" s="156"/>
      <c r="H240" s="159">
        <v>255.75</v>
      </c>
      <c r="I240" s="160"/>
      <c r="J240" s="156"/>
      <c r="K240" s="156"/>
      <c r="L240" s="161"/>
      <c r="M240" s="162"/>
      <c r="N240" s="163"/>
      <c r="O240" s="163"/>
      <c r="P240" s="163"/>
      <c r="Q240" s="163"/>
      <c r="R240" s="163"/>
      <c r="S240" s="163"/>
      <c r="T240" s="164"/>
      <c r="AT240" s="165" t="s">
        <v>137</v>
      </c>
      <c r="AU240" s="165" t="s">
        <v>73</v>
      </c>
      <c r="AV240" s="8" t="s">
        <v>83</v>
      </c>
      <c r="AW240" s="8" t="s">
        <v>35</v>
      </c>
      <c r="AX240" s="8" t="s">
        <v>73</v>
      </c>
      <c r="AY240" s="165" t="s">
        <v>133</v>
      </c>
    </row>
    <row r="241" spans="2:65" s="8" customFormat="1" ht="11.25">
      <c r="B241" s="155"/>
      <c r="C241" s="156"/>
      <c r="D241" s="152" t="s">
        <v>137</v>
      </c>
      <c r="E241" s="157" t="s">
        <v>1</v>
      </c>
      <c r="F241" s="158" t="s">
        <v>343</v>
      </c>
      <c r="G241" s="156"/>
      <c r="H241" s="159">
        <v>248</v>
      </c>
      <c r="I241" s="160"/>
      <c r="J241" s="156"/>
      <c r="K241" s="156"/>
      <c r="L241" s="161"/>
      <c r="M241" s="162"/>
      <c r="N241" s="163"/>
      <c r="O241" s="163"/>
      <c r="P241" s="163"/>
      <c r="Q241" s="163"/>
      <c r="R241" s="163"/>
      <c r="S241" s="163"/>
      <c r="T241" s="164"/>
      <c r="AT241" s="165" t="s">
        <v>137</v>
      </c>
      <c r="AU241" s="165" t="s">
        <v>73</v>
      </c>
      <c r="AV241" s="8" t="s">
        <v>83</v>
      </c>
      <c r="AW241" s="8" t="s">
        <v>35</v>
      </c>
      <c r="AX241" s="8" t="s">
        <v>73</v>
      </c>
      <c r="AY241" s="165" t="s">
        <v>133</v>
      </c>
    </row>
    <row r="242" spans="2:65" s="8" customFormat="1" ht="11.25">
      <c r="B242" s="155"/>
      <c r="C242" s="156"/>
      <c r="D242" s="152" t="s">
        <v>137</v>
      </c>
      <c r="E242" s="157" t="s">
        <v>1</v>
      </c>
      <c r="F242" s="158" t="s">
        <v>344</v>
      </c>
      <c r="G242" s="156"/>
      <c r="H242" s="159">
        <v>344.1</v>
      </c>
      <c r="I242" s="160"/>
      <c r="J242" s="156"/>
      <c r="K242" s="156"/>
      <c r="L242" s="161"/>
      <c r="M242" s="162"/>
      <c r="N242" s="163"/>
      <c r="O242" s="163"/>
      <c r="P242" s="163"/>
      <c r="Q242" s="163"/>
      <c r="R242" s="163"/>
      <c r="S242" s="163"/>
      <c r="T242" s="164"/>
      <c r="AT242" s="165" t="s">
        <v>137</v>
      </c>
      <c r="AU242" s="165" t="s">
        <v>73</v>
      </c>
      <c r="AV242" s="8" t="s">
        <v>83</v>
      </c>
      <c r="AW242" s="8" t="s">
        <v>35</v>
      </c>
      <c r="AX242" s="8" t="s">
        <v>73</v>
      </c>
      <c r="AY242" s="165" t="s">
        <v>133</v>
      </c>
    </row>
    <row r="243" spans="2:65" s="8" customFormat="1" ht="11.25">
      <c r="B243" s="155"/>
      <c r="C243" s="156"/>
      <c r="D243" s="152" t="s">
        <v>137</v>
      </c>
      <c r="E243" s="157" t="s">
        <v>1</v>
      </c>
      <c r="F243" s="158" t="s">
        <v>345</v>
      </c>
      <c r="G243" s="156"/>
      <c r="H243" s="159">
        <v>359.6</v>
      </c>
      <c r="I243" s="160"/>
      <c r="J243" s="156"/>
      <c r="K243" s="156"/>
      <c r="L243" s="161"/>
      <c r="M243" s="162"/>
      <c r="N243" s="163"/>
      <c r="O243" s="163"/>
      <c r="P243" s="163"/>
      <c r="Q243" s="163"/>
      <c r="R243" s="163"/>
      <c r="S243" s="163"/>
      <c r="T243" s="164"/>
      <c r="AT243" s="165" t="s">
        <v>137</v>
      </c>
      <c r="AU243" s="165" t="s">
        <v>73</v>
      </c>
      <c r="AV243" s="8" t="s">
        <v>83</v>
      </c>
      <c r="AW243" s="8" t="s">
        <v>35</v>
      </c>
      <c r="AX243" s="8" t="s">
        <v>73</v>
      </c>
      <c r="AY243" s="165" t="s">
        <v>133</v>
      </c>
    </row>
    <row r="244" spans="2:65" s="8" customFormat="1" ht="11.25">
      <c r="B244" s="155"/>
      <c r="C244" s="156"/>
      <c r="D244" s="152" t="s">
        <v>137</v>
      </c>
      <c r="E244" s="157" t="s">
        <v>1</v>
      </c>
      <c r="F244" s="158" t="s">
        <v>349</v>
      </c>
      <c r="G244" s="156"/>
      <c r="H244" s="159">
        <v>140</v>
      </c>
      <c r="I244" s="160"/>
      <c r="J244" s="156"/>
      <c r="K244" s="156"/>
      <c r="L244" s="161"/>
      <c r="M244" s="162"/>
      <c r="N244" s="163"/>
      <c r="O244" s="163"/>
      <c r="P244" s="163"/>
      <c r="Q244" s="163"/>
      <c r="R244" s="163"/>
      <c r="S244" s="163"/>
      <c r="T244" s="164"/>
      <c r="AT244" s="165" t="s">
        <v>137</v>
      </c>
      <c r="AU244" s="165" t="s">
        <v>73</v>
      </c>
      <c r="AV244" s="8" t="s">
        <v>83</v>
      </c>
      <c r="AW244" s="8" t="s">
        <v>35</v>
      </c>
      <c r="AX244" s="8" t="s">
        <v>73</v>
      </c>
      <c r="AY244" s="165" t="s">
        <v>133</v>
      </c>
    </row>
    <row r="245" spans="2:65" s="8" customFormat="1" ht="11.25">
      <c r="B245" s="155"/>
      <c r="C245" s="156"/>
      <c r="D245" s="152" t="s">
        <v>137</v>
      </c>
      <c r="E245" s="157" t="s">
        <v>1</v>
      </c>
      <c r="F245" s="158" t="s">
        <v>350</v>
      </c>
      <c r="G245" s="156"/>
      <c r="H245" s="159">
        <v>192</v>
      </c>
      <c r="I245" s="160"/>
      <c r="J245" s="156"/>
      <c r="K245" s="156"/>
      <c r="L245" s="161"/>
      <c r="M245" s="162"/>
      <c r="N245" s="163"/>
      <c r="O245" s="163"/>
      <c r="P245" s="163"/>
      <c r="Q245" s="163"/>
      <c r="R245" s="163"/>
      <c r="S245" s="163"/>
      <c r="T245" s="164"/>
      <c r="AT245" s="165" t="s">
        <v>137</v>
      </c>
      <c r="AU245" s="165" t="s">
        <v>73</v>
      </c>
      <c r="AV245" s="8" t="s">
        <v>83</v>
      </c>
      <c r="AW245" s="8" t="s">
        <v>35</v>
      </c>
      <c r="AX245" s="8" t="s">
        <v>73</v>
      </c>
      <c r="AY245" s="165" t="s">
        <v>133</v>
      </c>
    </row>
    <row r="246" spans="2:65" s="11" customFormat="1" ht="11.25">
      <c r="B246" s="188"/>
      <c r="C246" s="189"/>
      <c r="D246" s="152" t="s">
        <v>137</v>
      </c>
      <c r="E246" s="190" t="s">
        <v>1</v>
      </c>
      <c r="F246" s="191" t="s">
        <v>240</v>
      </c>
      <c r="G246" s="189"/>
      <c r="H246" s="192">
        <v>1539.45</v>
      </c>
      <c r="I246" s="193"/>
      <c r="J246" s="189"/>
      <c r="K246" s="189"/>
      <c r="L246" s="194"/>
      <c r="M246" s="195"/>
      <c r="N246" s="196"/>
      <c r="O246" s="196"/>
      <c r="P246" s="196"/>
      <c r="Q246" s="196"/>
      <c r="R246" s="196"/>
      <c r="S246" s="196"/>
      <c r="T246" s="197"/>
      <c r="AT246" s="198" t="s">
        <v>137</v>
      </c>
      <c r="AU246" s="198" t="s">
        <v>73</v>
      </c>
      <c r="AV246" s="11" t="s">
        <v>126</v>
      </c>
      <c r="AW246" s="11" t="s">
        <v>35</v>
      </c>
      <c r="AX246" s="11" t="s">
        <v>73</v>
      </c>
      <c r="AY246" s="198" t="s">
        <v>133</v>
      </c>
    </row>
    <row r="247" spans="2:65" s="9" customFormat="1" ht="11.25">
      <c r="B247" s="166"/>
      <c r="C247" s="167"/>
      <c r="D247" s="152" t="s">
        <v>137</v>
      </c>
      <c r="E247" s="168" t="s">
        <v>1</v>
      </c>
      <c r="F247" s="169" t="s">
        <v>142</v>
      </c>
      <c r="G247" s="167"/>
      <c r="H247" s="170">
        <v>3998.6499999999996</v>
      </c>
      <c r="I247" s="171"/>
      <c r="J247" s="167"/>
      <c r="K247" s="167"/>
      <c r="L247" s="172"/>
      <c r="M247" s="173"/>
      <c r="N247" s="174"/>
      <c r="O247" s="174"/>
      <c r="P247" s="174"/>
      <c r="Q247" s="174"/>
      <c r="R247" s="174"/>
      <c r="S247" s="174"/>
      <c r="T247" s="175"/>
      <c r="AT247" s="176" t="s">
        <v>137</v>
      </c>
      <c r="AU247" s="176" t="s">
        <v>73</v>
      </c>
      <c r="AV247" s="9" t="s">
        <v>132</v>
      </c>
      <c r="AW247" s="9" t="s">
        <v>35</v>
      </c>
      <c r="AX247" s="9" t="s">
        <v>81</v>
      </c>
      <c r="AY247" s="176" t="s">
        <v>133</v>
      </c>
    </row>
    <row r="248" spans="2:65" s="1" customFormat="1" ht="22.5" customHeight="1">
      <c r="B248" s="30"/>
      <c r="C248" s="140" t="s">
        <v>351</v>
      </c>
      <c r="D248" s="140" t="s">
        <v>127</v>
      </c>
      <c r="E248" s="141" t="s">
        <v>352</v>
      </c>
      <c r="F248" s="142" t="s">
        <v>353</v>
      </c>
      <c r="G248" s="143" t="s">
        <v>160</v>
      </c>
      <c r="H248" s="144">
        <v>1.6910000000000001</v>
      </c>
      <c r="I248" s="145"/>
      <c r="J248" s="146">
        <f>ROUND(I248*H248,2)</f>
        <v>0</v>
      </c>
      <c r="K248" s="142" t="s">
        <v>131</v>
      </c>
      <c r="L248" s="34"/>
      <c r="M248" s="147" t="s">
        <v>1</v>
      </c>
      <c r="N248" s="148" t="s">
        <v>44</v>
      </c>
      <c r="O248" s="56"/>
      <c r="P248" s="149">
        <f>O248*H248</f>
        <v>0</v>
      </c>
      <c r="Q248" s="149">
        <v>0</v>
      </c>
      <c r="R248" s="149">
        <f>Q248*H248</f>
        <v>0</v>
      </c>
      <c r="S248" s="149">
        <v>0</v>
      </c>
      <c r="T248" s="150">
        <f>S248*H248</f>
        <v>0</v>
      </c>
      <c r="AR248" s="13" t="s">
        <v>132</v>
      </c>
      <c r="AT248" s="13" t="s">
        <v>127</v>
      </c>
      <c r="AU248" s="13" t="s">
        <v>73</v>
      </c>
      <c r="AY248" s="13" t="s">
        <v>133</v>
      </c>
      <c r="BE248" s="151">
        <f>IF(N248="základní",J248,0)</f>
        <v>0</v>
      </c>
      <c r="BF248" s="151">
        <f>IF(N248="snížená",J248,0)</f>
        <v>0</v>
      </c>
      <c r="BG248" s="151">
        <f>IF(N248="zákl. přenesená",J248,0)</f>
        <v>0</v>
      </c>
      <c r="BH248" s="151">
        <f>IF(N248="sníž. přenesená",J248,0)</f>
        <v>0</v>
      </c>
      <c r="BI248" s="151">
        <f>IF(N248="nulová",J248,0)</f>
        <v>0</v>
      </c>
      <c r="BJ248" s="13" t="s">
        <v>81</v>
      </c>
      <c r="BK248" s="151">
        <f>ROUND(I248*H248,2)</f>
        <v>0</v>
      </c>
      <c r="BL248" s="13" t="s">
        <v>132</v>
      </c>
      <c r="BM248" s="13" t="s">
        <v>354</v>
      </c>
    </row>
    <row r="249" spans="2:65" s="1" customFormat="1" ht="39">
      <c r="B249" s="30"/>
      <c r="C249" s="31"/>
      <c r="D249" s="152" t="s">
        <v>135</v>
      </c>
      <c r="E249" s="31"/>
      <c r="F249" s="153" t="s">
        <v>355</v>
      </c>
      <c r="G249" s="31"/>
      <c r="H249" s="31"/>
      <c r="I249" s="99"/>
      <c r="J249" s="31"/>
      <c r="K249" s="31"/>
      <c r="L249" s="34"/>
      <c r="M249" s="154"/>
      <c r="N249" s="56"/>
      <c r="O249" s="56"/>
      <c r="P249" s="56"/>
      <c r="Q249" s="56"/>
      <c r="R249" s="56"/>
      <c r="S249" s="56"/>
      <c r="T249" s="57"/>
      <c r="AT249" s="13" t="s">
        <v>135</v>
      </c>
      <c r="AU249" s="13" t="s">
        <v>73</v>
      </c>
    </row>
    <row r="250" spans="2:65" s="1" customFormat="1" ht="107.25">
      <c r="B250" s="30"/>
      <c r="C250" s="31"/>
      <c r="D250" s="152" t="s">
        <v>148</v>
      </c>
      <c r="E250" s="31"/>
      <c r="F250" s="177" t="s">
        <v>356</v>
      </c>
      <c r="G250" s="31"/>
      <c r="H250" s="31"/>
      <c r="I250" s="99"/>
      <c r="J250" s="31"/>
      <c r="K250" s="31"/>
      <c r="L250" s="34"/>
      <c r="M250" s="154"/>
      <c r="N250" s="56"/>
      <c r="O250" s="56"/>
      <c r="P250" s="56"/>
      <c r="Q250" s="56"/>
      <c r="R250" s="56"/>
      <c r="S250" s="56"/>
      <c r="T250" s="57"/>
      <c r="AT250" s="13" t="s">
        <v>148</v>
      </c>
      <c r="AU250" s="13" t="s">
        <v>73</v>
      </c>
    </row>
    <row r="251" spans="2:65" s="1" customFormat="1" ht="22.5" customHeight="1">
      <c r="B251" s="30"/>
      <c r="C251" s="140" t="s">
        <v>357</v>
      </c>
      <c r="D251" s="140" t="s">
        <v>127</v>
      </c>
      <c r="E251" s="141" t="s">
        <v>358</v>
      </c>
      <c r="F251" s="142" t="s">
        <v>359</v>
      </c>
      <c r="G251" s="143" t="s">
        <v>360</v>
      </c>
      <c r="H251" s="144">
        <v>112</v>
      </c>
      <c r="I251" s="145"/>
      <c r="J251" s="146">
        <f>ROUND(I251*H251,2)</f>
        <v>0</v>
      </c>
      <c r="K251" s="142" t="s">
        <v>131</v>
      </c>
      <c r="L251" s="34"/>
      <c r="M251" s="147" t="s">
        <v>1</v>
      </c>
      <c r="N251" s="148" t="s">
        <v>44</v>
      </c>
      <c r="O251" s="56"/>
      <c r="P251" s="149">
        <f>O251*H251</f>
        <v>0</v>
      </c>
      <c r="Q251" s="149">
        <v>0</v>
      </c>
      <c r="R251" s="149">
        <f>Q251*H251</f>
        <v>0</v>
      </c>
      <c r="S251" s="149">
        <v>0</v>
      </c>
      <c r="T251" s="150">
        <f>S251*H251</f>
        <v>0</v>
      </c>
      <c r="AR251" s="13" t="s">
        <v>132</v>
      </c>
      <c r="AT251" s="13" t="s">
        <v>127</v>
      </c>
      <c r="AU251" s="13" t="s">
        <v>73</v>
      </c>
      <c r="AY251" s="13" t="s">
        <v>133</v>
      </c>
      <c r="BE251" s="151">
        <f>IF(N251="základní",J251,0)</f>
        <v>0</v>
      </c>
      <c r="BF251" s="151">
        <f>IF(N251="snížená",J251,0)</f>
        <v>0</v>
      </c>
      <c r="BG251" s="151">
        <f>IF(N251="zákl. přenesená",J251,0)</f>
        <v>0</v>
      </c>
      <c r="BH251" s="151">
        <f>IF(N251="sníž. přenesená",J251,0)</f>
        <v>0</v>
      </c>
      <c r="BI251" s="151">
        <f>IF(N251="nulová",J251,0)</f>
        <v>0</v>
      </c>
      <c r="BJ251" s="13" t="s">
        <v>81</v>
      </c>
      <c r="BK251" s="151">
        <f>ROUND(I251*H251,2)</f>
        <v>0</v>
      </c>
      <c r="BL251" s="13" t="s">
        <v>132</v>
      </c>
      <c r="BM251" s="13" t="s">
        <v>361</v>
      </c>
    </row>
    <row r="252" spans="2:65" s="1" customFormat="1" ht="39">
      <c r="B252" s="30"/>
      <c r="C252" s="31"/>
      <c r="D252" s="152" t="s">
        <v>135</v>
      </c>
      <c r="E252" s="31"/>
      <c r="F252" s="153" t="s">
        <v>362</v>
      </c>
      <c r="G252" s="31"/>
      <c r="H252" s="31"/>
      <c r="I252" s="99"/>
      <c r="J252" s="31"/>
      <c r="K252" s="31"/>
      <c r="L252" s="34"/>
      <c r="M252" s="154"/>
      <c r="N252" s="56"/>
      <c r="O252" s="56"/>
      <c r="P252" s="56"/>
      <c r="Q252" s="56"/>
      <c r="R252" s="56"/>
      <c r="S252" s="56"/>
      <c r="T252" s="57"/>
      <c r="AT252" s="13" t="s">
        <v>135</v>
      </c>
      <c r="AU252" s="13" t="s">
        <v>73</v>
      </c>
    </row>
    <row r="253" spans="2:65" s="1" customFormat="1" ht="107.25">
      <c r="B253" s="30"/>
      <c r="C253" s="31"/>
      <c r="D253" s="152" t="s">
        <v>148</v>
      </c>
      <c r="E253" s="31"/>
      <c r="F253" s="177" t="s">
        <v>363</v>
      </c>
      <c r="G253" s="31"/>
      <c r="H253" s="31"/>
      <c r="I253" s="99"/>
      <c r="J253" s="31"/>
      <c r="K253" s="31"/>
      <c r="L253" s="34"/>
      <c r="M253" s="154"/>
      <c r="N253" s="56"/>
      <c r="O253" s="56"/>
      <c r="P253" s="56"/>
      <c r="Q253" s="56"/>
      <c r="R253" s="56"/>
      <c r="S253" s="56"/>
      <c r="T253" s="57"/>
      <c r="AT253" s="13" t="s">
        <v>148</v>
      </c>
      <c r="AU253" s="13" t="s">
        <v>73</v>
      </c>
    </row>
    <row r="254" spans="2:65" s="1" customFormat="1" ht="22.5" customHeight="1">
      <c r="B254" s="30"/>
      <c r="C254" s="140" t="s">
        <v>364</v>
      </c>
      <c r="D254" s="140" t="s">
        <v>127</v>
      </c>
      <c r="E254" s="141" t="s">
        <v>365</v>
      </c>
      <c r="F254" s="142" t="s">
        <v>366</v>
      </c>
      <c r="G254" s="143" t="s">
        <v>291</v>
      </c>
      <c r="H254" s="144">
        <v>80</v>
      </c>
      <c r="I254" s="145"/>
      <c r="J254" s="146">
        <f>ROUND(I254*H254,2)</f>
        <v>0</v>
      </c>
      <c r="K254" s="142" t="s">
        <v>131</v>
      </c>
      <c r="L254" s="34"/>
      <c r="M254" s="147" t="s">
        <v>1</v>
      </c>
      <c r="N254" s="148" t="s">
        <v>44</v>
      </c>
      <c r="O254" s="56"/>
      <c r="P254" s="149">
        <f>O254*H254</f>
        <v>0</v>
      </c>
      <c r="Q254" s="149">
        <v>0</v>
      </c>
      <c r="R254" s="149">
        <f>Q254*H254</f>
        <v>0</v>
      </c>
      <c r="S254" s="149">
        <v>0</v>
      </c>
      <c r="T254" s="150">
        <f>S254*H254</f>
        <v>0</v>
      </c>
      <c r="AR254" s="13" t="s">
        <v>132</v>
      </c>
      <c r="AT254" s="13" t="s">
        <v>127</v>
      </c>
      <c r="AU254" s="13" t="s">
        <v>73</v>
      </c>
      <c r="AY254" s="13" t="s">
        <v>133</v>
      </c>
      <c r="BE254" s="151">
        <f>IF(N254="základní",J254,0)</f>
        <v>0</v>
      </c>
      <c r="BF254" s="151">
        <f>IF(N254="snížená",J254,0)</f>
        <v>0</v>
      </c>
      <c r="BG254" s="151">
        <f>IF(N254="zákl. přenesená",J254,0)</f>
        <v>0</v>
      </c>
      <c r="BH254" s="151">
        <f>IF(N254="sníž. přenesená",J254,0)</f>
        <v>0</v>
      </c>
      <c r="BI254" s="151">
        <f>IF(N254="nulová",J254,0)</f>
        <v>0</v>
      </c>
      <c r="BJ254" s="13" t="s">
        <v>81</v>
      </c>
      <c r="BK254" s="151">
        <f>ROUND(I254*H254,2)</f>
        <v>0</v>
      </c>
      <c r="BL254" s="13" t="s">
        <v>132</v>
      </c>
      <c r="BM254" s="13" t="s">
        <v>367</v>
      </c>
    </row>
    <row r="255" spans="2:65" s="1" customFormat="1" ht="19.5">
      <c r="B255" s="30"/>
      <c r="C255" s="31"/>
      <c r="D255" s="152" t="s">
        <v>135</v>
      </c>
      <c r="E255" s="31"/>
      <c r="F255" s="153" t="s">
        <v>368</v>
      </c>
      <c r="G255" s="31"/>
      <c r="H255" s="31"/>
      <c r="I255" s="99"/>
      <c r="J255" s="31"/>
      <c r="K255" s="31"/>
      <c r="L255" s="34"/>
      <c r="M255" s="154"/>
      <c r="N255" s="56"/>
      <c r="O255" s="56"/>
      <c r="P255" s="56"/>
      <c r="Q255" s="56"/>
      <c r="R255" s="56"/>
      <c r="S255" s="56"/>
      <c r="T255" s="57"/>
      <c r="AT255" s="13" t="s">
        <v>135</v>
      </c>
      <c r="AU255" s="13" t="s">
        <v>73</v>
      </c>
    </row>
    <row r="256" spans="2:65" s="1" customFormat="1" ht="29.25">
      <c r="B256" s="30"/>
      <c r="C256" s="31"/>
      <c r="D256" s="152" t="s">
        <v>148</v>
      </c>
      <c r="E256" s="31"/>
      <c r="F256" s="177" t="s">
        <v>369</v>
      </c>
      <c r="G256" s="31"/>
      <c r="H256" s="31"/>
      <c r="I256" s="99"/>
      <c r="J256" s="31"/>
      <c r="K256" s="31"/>
      <c r="L256" s="34"/>
      <c r="M256" s="154"/>
      <c r="N256" s="56"/>
      <c r="O256" s="56"/>
      <c r="P256" s="56"/>
      <c r="Q256" s="56"/>
      <c r="R256" s="56"/>
      <c r="S256" s="56"/>
      <c r="T256" s="57"/>
      <c r="AT256" s="13" t="s">
        <v>148</v>
      </c>
      <c r="AU256" s="13" t="s">
        <v>73</v>
      </c>
    </row>
    <row r="257" spans="2:65" s="1" customFormat="1" ht="22.5" customHeight="1">
      <c r="B257" s="30"/>
      <c r="C257" s="140" t="s">
        <v>370</v>
      </c>
      <c r="D257" s="140" t="s">
        <v>127</v>
      </c>
      <c r="E257" s="141" t="s">
        <v>371</v>
      </c>
      <c r="F257" s="142" t="s">
        <v>372</v>
      </c>
      <c r="G257" s="143" t="s">
        <v>291</v>
      </c>
      <c r="H257" s="144">
        <v>3532</v>
      </c>
      <c r="I257" s="145"/>
      <c r="J257" s="146">
        <f>ROUND(I257*H257,2)</f>
        <v>0</v>
      </c>
      <c r="K257" s="142" t="s">
        <v>131</v>
      </c>
      <c r="L257" s="34"/>
      <c r="M257" s="147" t="s">
        <v>1</v>
      </c>
      <c r="N257" s="148" t="s">
        <v>44</v>
      </c>
      <c r="O257" s="56"/>
      <c r="P257" s="149">
        <f>O257*H257</f>
        <v>0</v>
      </c>
      <c r="Q257" s="149">
        <v>0</v>
      </c>
      <c r="R257" s="149">
        <f>Q257*H257</f>
        <v>0</v>
      </c>
      <c r="S257" s="149">
        <v>0</v>
      </c>
      <c r="T257" s="150">
        <f>S257*H257</f>
        <v>0</v>
      </c>
      <c r="AR257" s="13" t="s">
        <v>132</v>
      </c>
      <c r="AT257" s="13" t="s">
        <v>127</v>
      </c>
      <c r="AU257" s="13" t="s">
        <v>73</v>
      </c>
      <c r="AY257" s="13" t="s">
        <v>133</v>
      </c>
      <c r="BE257" s="151">
        <f>IF(N257="základní",J257,0)</f>
        <v>0</v>
      </c>
      <c r="BF257" s="151">
        <f>IF(N257="snížená",J257,0)</f>
        <v>0</v>
      </c>
      <c r="BG257" s="151">
        <f>IF(N257="zákl. přenesená",J257,0)</f>
        <v>0</v>
      </c>
      <c r="BH257" s="151">
        <f>IF(N257="sníž. přenesená",J257,0)</f>
        <v>0</v>
      </c>
      <c r="BI257" s="151">
        <f>IF(N257="nulová",J257,0)</f>
        <v>0</v>
      </c>
      <c r="BJ257" s="13" t="s">
        <v>81</v>
      </c>
      <c r="BK257" s="151">
        <f>ROUND(I257*H257,2)</f>
        <v>0</v>
      </c>
      <c r="BL257" s="13" t="s">
        <v>132</v>
      </c>
      <c r="BM257" s="13" t="s">
        <v>373</v>
      </c>
    </row>
    <row r="258" spans="2:65" s="1" customFormat="1" ht="29.25">
      <c r="B258" s="30"/>
      <c r="C258" s="31"/>
      <c r="D258" s="152" t="s">
        <v>135</v>
      </c>
      <c r="E258" s="31"/>
      <c r="F258" s="153" t="s">
        <v>374</v>
      </c>
      <c r="G258" s="31"/>
      <c r="H258" s="31"/>
      <c r="I258" s="99"/>
      <c r="J258" s="31"/>
      <c r="K258" s="31"/>
      <c r="L258" s="34"/>
      <c r="M258" s="154"/>
      <c r="N258" s="56"/>
      <c r="O258" s="56"/>
      <c r="P258" s="56"/>
      <c r="Q258" s="56"/>
      <c r="R258" s="56"/>
      <c r="S258" s="56"/>
      <c r="T258" s="57"/>
      <c r="AT258" s="13" t="s">
        <v>135</v>
      </c>
      <c r="AU258" s="13" t="s">
        <v>73</v>
      </c>
    </row>
    <row r="259" spans="2:65" s="1" customFormat="1" ht="107.25">
      <c r="B259" s="30"/>
      <c r="C259" s="31"/>
      <c r="D259" s="152" t="s">
        <v>148</v>
      </c>
      <c r="E259" s="31"/>
      <c r="F259" s="177" t="s">
        <v>375</v>
      </c>
      <c r="G259" s="31"/>
      <c r="H259" s="31"/>
      <c r="I259" s="99"/>
      <c r="J259" s="31"/>
      <c r="K259" s="31"/>
      <c r="L259" s="34"/>
      <c r="M259" s="154"/>
      <c r="N259" s="56"/>
      <c r="O259" s="56"/>
      <c r="P259" s="56"/>
      <c r="Q259" s="56"/>
      <c r="R259" s="56"/>
      <c r="S259" s="56"/>
      <c r="T259" s="57"/>
      <c r="AT259" s="13" t="s">
        <v>148</v>
      </c>
      <c r="AU259" s="13" t="s">
        <v>73</v>
      </c>
    </row>
    <row r="260" spans="2:65" s="1" customFormat="1" ht="22.5" customHeight="1">
      <c r="B260" s="30"/>
      <c r="C260" s="199" t="s">
        <v>376</v>
      </c>
      <c r="D260" s="199" t="s">
        <v>377</v>
      </c>
      <c r="E260" s="200" t="s">
        <v>378</v>
      </c>
      <c r="F260" s="201" t="s">
        <v>379</v>
      </c>
      <c r="G260" s="202" t="s">
        <v>173</v>
      </c>
      <c r="H260" s="203">
        <v>2497.4340000000002</v>
      </c>
      <c r="I260" s="204"/>
      <c r="J260" s="205">
        <f>ROUND(I260*H260,2)</f>
        <v>0</v>
      </c>
      <c r="K260" s="201" t="s">
        <v>131</v>
      </c>
      <c r="L260" s="206"/>
      <c r="M260" s="207" t="s">
        <v>1</v>
      </c>
      <c r="N260" s="208" t="s">
        <v>44</v>
      </c>
      <c r="O260" s="56"/>
      <c r="P260" s="149">
        <f>O260*H260</f>
        <v>0</v>
      </c>
      <c r="Q260" s="149">
        <v>1</v>
      </c>
      <c r="R260" s="149">
        <f>Q260*H260</f>
        <v>2497.4340000000002</v>
      </c>
      <c r="S260" s="149">
        <v>0</v>
      </c>
      <c r="T260" s="150">
        <f>S260*H260</f>
        <v>0</v>
      </c>
      <c r="AR260" s="13" t="s">
        <v>221</v>
      </c>
      <c r="AT260" s="13" t="s">
        <v>377</v>
      </c>
      <c r="AU260" s="13" t="s">
        <v>73</v>
      </c>
      <c r="AY260" s="13" t="s">
        <v>133</v>
      </c>
      <c r="BE260" s="151">
        <f>IF(N260="základní",J260,0)</f>
        <v>0</v>
      </c>
      <c r="BF260" s="151">
        <f>IF(N260="snížená",J260,0)</f>
        <v>0</v>
      </c>
      <c r="BG260" s="151">
        <f>IF(N260="zákl. přenesená",J260,0)</f>
        <v>0</v>
      </c>
      <c r="BH260" s="151">
        <f>IF(N260="sníž. přenesená",J260,0)</f>
        <v>0</v>
      </c>
      <c r="BI260" s="151">
        <f>IF(N260="nulová",J260,0)</f>
        <v>0</v>
      </c>
      <c r="BJ260" s="13" t="s">
        <v>81</v>
      </c>
      <c r="BK260" s="151">
        <f>ROUND(I260*H260,2)</f>
        <v>0</v>
      </c>
      <c r="BL260" s="13" t="s">
        <v>221</v>
      </c>
      <c r="BM260" s="13" t="s">
        <v>380</v>
      </c>
    </row>
    <row r="261" spans="2:65" s="1" customFormat="1" ht="11.25">
      <c r="B261" s="30"/>
      <c r="C261" s="31"/>
      <c r="D261" s="152" t="s">
        <v>135</v>
      </c>
      <c r="E261" s="31"/>
      <c r="F261" s="153" t="s">
        <v>379</v>
      </c>
      <c r="G261" s="31"/>
      <c r="H261" s="31"/>
      <c r="I261" s="99"/>
      <c r="J261" s="31"/>
      <c r="K261" s="31"/>
      <c r="L261" s="34"/>
      <c r="M261" s="154"/>
      <c r="N261" s="56"/>
      <c r="O261" s="56"/>
      <c r="P261" s="56"/>
      <c r="Q261" s="56"/>
      <c r="R261" s="56"/>
      <c r="S261" s="56"/>
      <c r="T261" s="57"/>
      <c r="AT261" s="13" t="s">
        <v>135</v>
      </c>
      <c r="AU261" s="13" t="s">
        <v>73</v>
      </c>
    </row>
    <row r="262" spans="2:65" s="8" customFormat="1" ht="11.25">
      <c r="B262" s="155"/>
      <c r="C262" s="156"/>
      <c r="D262" s="152" t="s">
        <v>137</v>
      </c>
      <c r="E262" s="157" t="s">
        <v>1</v>
      </c>
      <c r="F262" s="158" t="s">
        <v>381</v>
      </c>
      <c r="G262" s="156"/>
      <c r="H262" s="159">
        <v>2497.4340000000002</v>
      </c>
      <c r="I262" s="160"/>
      <c r="J262" s="156"/>
      <c r="K262" s="156"/>
      <c r="L262" s="161"/>
      <c r="M262" s="162"/>
      <c r="N262" s="163"/>
      <c r="O262" s="163"/>
      <c r="P262" s="163"/>
      <c r="Q262" s="163"/>
      <c r="R262" s="163"/>
      <c r="S262" s="163"/>
      <c r="T262" s="164"/>
      <c r="AT262" s="165" t="s">
        <v>137</v>
      </c>
      <c r="AU262" s="165" t="s">
        <v>73</v>
      </c>
      <c r="AV262" s="8" t="s">
        <v>83</v>
      </c>
      <c r="AW262" s="8" t="s">
        <v>35</v>
      </c>
      <c r="AX262" s="8" t="s">
        <v>81</v>
      </c>
      <c r="AY262" s="165" t="s">
        <v>133</v>
      </c>
    </row>
    <row r="263" spans="2:65" s="1" customFormat="1" ht="22.5" customHeight="1">
      <c r="B263" s="30"/>
      <c r="C263" s="199" t="s">
        <v>382</v>
      </c>
      <c r="D263" s="199" t="s">
        <v>377</v>
      </c>
      <c r="E263" s="200" t="s">
        <v>383</v>
      </c>
      <c r="F263" s="201" t="s">
        <v>384</v>
      </c>
      <c r="G263" s="202" t="s">
        <v>173</v>
      </c>
      <c r="H263" s="203">
        <v>130.85400000000001</v>
      </c>
      <c r="I263" s="204"/>
      <c r="J263" s="205">
        <f>ROUND(I263*H263,2)</f>
        <v>0</v>
      </c>
      <c r="K263" s="201" t="s">
        <v>131</v>
      </c>
      <c r="L263" s="206"/>
      <c r="M263" s="207" t="s">
        <v>1</v>
      </c>
      <c r="N263" s="208" t="s">
        <v>44</v>
      </c>
      <c r="O263" s="56"/>
      <c r="P263" s="149">
        <f>O263*H263</f>
        <v>0</v>
      </c>
      <c r="Q263" s="149">
        <v>1</v>
      </c>
      <c r="R263" s="149">
        <f>Q263*H263</f>
        <v>130.85400000000001</v>
      </c>
      <c r="S263" s="149">
        <v>0</v>
      </c>
      <c r="T263" s="150">
        <f>S263*H263</f>
        <v>0</v>
      </c>
      <c r="AR263" s="13" t="s">
        <v>221</v>
      </c>
      <c r="AT263" s="13" t="s">
        <v>377</v>
      </c>
      <c r="AU263" s="13" t="s">
        <v>73</v>
      </c>
      <c r="AY263" s="13" t="s">
        <v>133</v>
      </c>
      <c r="BE263" s="151">
        <f>IF(N263="základní",J263,0)</f>
        <v>0</v>
      </c>
      <c r="BF263" s="151">
        <f>IF(N263="snížená",J263,0)</f>
        <v>0</v>
      </c>
      <c r="BG263" s="151">
        <f>IF(N263="zákl. přenesená",J263,0)</f>
        <v>0</v>
      </c>
      <c r="BH263" s="151">
        <f>IF(N263="sníž. přenesená",J263,0)</f>
        <v>0</v>
      </c>
      <c r="BI263" s="151">
        <f>IF(N263="nulová",J263,0)</f>
        <v>0</v>
      </c>
      <c r="BJ263" s="13" t="s">
        <v>81</v>
      </c>
      <c r="BK263" s="151">
        <f>ROUND(I263*H263,2)</f>
        <v>0</v>
      </c>
      <c r="BL263" s="13" t="s">
        <v>221</v>
      </c>
      <c r="BM263" s="13" t="s">
        <v>385</v>
      </c>
    </row>
    <row r="264" spans="2:65" s="1" customFormat="1" ht="11.25">
      <c r="B264" s="30"/>
      <c r="C264" s="31"/>
      <c r="D264" s="152" t="s">
        <v>135</v>
      </c>
      <c r="E264" s="31"/>
      <c r="F264" s="153" t="s">
        <v>384</v>
      </c>
      <c r="G264" s="31"/>
      <c r="H264" s="31"/>
      <c r="I264" s="99"/>
      <c r="J264" s="31"/>
      <c r="K264" s="31"/>
      <c r="L264" s="34"/>
      <c r="M264" s="154"/>
      <c r="N264" s="56"/>
      <c r="O264" s="56"/>
      <c r="P264" s="56"/>
      <c r="Q264" s="56"/>
      <c r="R264" s="56"/>
      <c r="S264" s="56"/>
      <c r="T264" s="57"/>
      <c r="AT264" s="13" t="s">
        <v>135</v>
      </c>
      <c r="AU264" s="13" t="s">
        <v>73</v>
      </c>
    </row>
    <row r="265" spans="2:65" s="1" customFormat="1" ht="22.5" customHeight="1">
      <c r="B265" s="30"/>
      <c r="C265" s="199" t="s">
        <v>386</v>
      </c>
      <c r="D265" s="199" t="s">
        <v>377</v>
      </c>
      <c r="E265" s="200" t="s">
        <v>387</v>
      </c>
      <c r="F265" s="201" t="s">
        <v>388</v>
      </c>
      <c r="G265" s="202" t="s">
        <v>145</v>
      </c>
      <c r="H265" s="203">
        <v>18</v>
      </c>
      <c r="I265" s="204"/>
      <c r="J265" s="205">
        <f>ROUND(I265*H265,2)</f>
        <v>0</v>
      </c>
      <c r="K265" s="201" t="s">
        <v>131</v>
      </c>
      <c r="L265" s="206"/>
      <c r="M265" s="207" t="s">
        <v>1</v>
      </c>
      <c r="N265" s="208" t="s">
        <v>44</v>
      </c>
      <c r="O265" s="56"/>
      <c r="P265" s="149">
        <f>O265*H265</f>
        <v>0</v>
      </c>
      <c r="Q265" s="149">
        <v>9.7000000000000003E-2</v>
      </c>
      <c r="R265" s="149">
        <f>Q265*H265</f>
        <v>1.746</v>
      </c>
      <c r="S265" s="149">
        <v>0</v>
      </c>
      <c r="T265" s="150">
        <f>S265*H265</f>
        <v>0</v>
      </c>
      <c r="AR265" s="13" t="s">
        <v>221</v>
      </c>
      <c r="AT265" s="13" t="s">
        <v>377</v>
      </c>
      <c r="AU265" s="13" t="s">
        <v>73</v>
      </c>
      <c r="AY265" s="13" t="s">
        <v>133</v>
      </c>
      <c r="BE265" s="151">
        <f>IF(N265="základní",J265,0)</f>
        <v>0</v>
      </c>
      <c r="BF265" s="151">
        <f>IF(N265="snížená",J265,0)</f>
        <v>0</v>
      </c>
      <c r="BG265" s="151">
        <f>IF(N265="zákl. přenesená",J265,0)</f>
        <v>0</v>
      </c>
      <c r="BH265" s="151">
        <f>IF(N265="sníž. přenesená",J265,0)</f>
        <v>0</v>
      </c>
      <c r="BI265" s="151">
        <f>IF(N265="nulová",J265,0)</f>
        <v>0</v>
      </c>
      <c r="BJ265" s="13" t="s">
        <v>81</v>
      </c>
      <c r="BK265" s="151">
        <f>ROUND(I265*H265,2)</f>
        <v>0</v>
      </c>
      <c r="BL265" s="13" t="s">
        <v>221</v>
      </c>
      <c r="BM265" s="13" t="s">
        <v>389</v>
      </c>
    </row>
    <row r="266" spans="2:65" s="1" customFormat="1" ht="11.25">
      <c r="B266" s="30"/>
      <c r="C266" s="31"/>
      <c r="D266" s="152" t="s">
        <v>135</v>
      </c>
      <c r="E266" s="31"/>
      <c r="F266" s="153" t="s">
        <v>388</v>
      </c>
      <c r="G266" s="31"/>
      <c r="H266" s="31"/>
      <c r="I266" s="99"/>
      <c r="J266" s="31"/>
      <c r="K266" s="31"/>
      <c r="L266" s="34"/>
      <c r="M266" s="154"/>
      <c r="N266" s="56"/>
      <c r="O266" s="56"/>
      <c r="P266" s="56"/>
      <c r="Q266" s="56"/>
      <c r="R266" s="56"/>
      <c r="S266" s="56"/>
      <c r="T266" s="57"/>
      <c r="AT266" s="13" t="s">
        <v>135</v>
      </c>
      <c r="AU266" s="13" t="s">
        <v>73</v>
      </c>
    </row>
    <row r="267" spans="2:65" s="1" customFormat="1" ht="22.5" customHeight="1">
      <c r="B267" s="30"/>
      <c r="C267" s="199" t="s">
        <v>390</v>
      </c>
      <c r="D267" s="199" t="s">
        <v>377</v>
      </c>
      <c r="E267" s="200" t="s">
        <v>391</v>
      </c>
      <c r="F267" s="201" t="s">
        <v>392</v>
      </c>
      <c r="G267" s="202" t="s">
        <v>145</v>
      </c>
      <c r="H267" s="203">
        <v>36</v>
      </c>
      <c r="I267" s="204"/>
      <c r="J267" s="205">
        <f>ROUND(I267*H267,2)</f>
        <v>0</v>
      </c>
      <c r="K267" s="201" t="s">
        <v>131</v>
      </c>
      <c r="L267" s="206"/>
      <c r="M267" s="207" t="s">
        <v>1</v>
      </c>
      <c r="N267" s="208" t="s">
        <v>44</v>
      </c>
      <c r="O267" s="56"/>
      <c r="P267" s="149">
        <f>O267*H267</f>
        <v>0</v>
      </c>
      <c r="Q267" s="149">
        <v>1.167E-2</v>
      </c>
      <c r="R267" s="149">
        <f>Q267*H267</f>
        <v>0.42011999999999999</v>
      </c>
      <c r="S267" s="149">
        <v>0</v>
      </c>
      <c r="T267" s="150">
        <f>S267*H267</f>
        <v>0</v>
      </c>
      <c r="AR267" s="13" t="s">
        <v>221</v>
      </c>
      <c r="AT267" s="13" t="s">
        <v>377</v>
      </c>
      <c r="AU267" s="13" t="s">
        <v>73</v>
      </c>
      <c r="AY267" s="13" t="s">
        <v>133</v>
      </c>
      <c r="BE267" s="151">
        <f>IF(N267="základní",J267,0)</f>
        <v>0</v>
      </c>
      <c r="BF267" s="151">
        <f>IF(N267="snížená",J267,0)</f>
        <v>0</v>
      </c>
      <c r="BG267" s="151">
        <f>IF(N267="zákl. přenesená",J267,0)</f>
        <v>0</v>
      </c>
      <c r="BH267" s="151">
        <f>IF(N267="sníž. přenesená",J267,0)</f>
        <v>0</v>
      </c>
      <c r="BI267" s="151">
        <f>IF(N267="nulová",J267,0)</f>
        <v>0</v>
      </c>
      <c r="BJ267" s="13" t="s">
        <v>81</v>
      </c>
      <c r="BK267" s="151">
        <f>ROUND(I267*H267,2)</f>
        <v>0</v>
      </c>
      <c r="BL267" s="13" t="s">
        <v>221</v>
      </c>
      <c r="BM267" s="13" t="s">
        <v>393</v>
      </c>
    </row>
    <row r="268" spans="2:65" s="1" customFormat="1" ht="11.25">
      <c r="B268" s="30"/>
      <c r="C268" s="31"/>
      <c r="D268" s="152" t="s">
        <v>135</v>
      </c>
      <c r="E268" s="31"/>
      <c r="F268" s="153" t="s">
        <v>392</v>
      </c>
      <c r="G268" s="31"/>
      <c r="H268" s="31"/>
      <c r="I268" s="99"/>
      <c r="J268" s="31"/>
      <c r="K268" s="31"/>
      <c r="L268" s="34"/>
      <c r="M268" s="154"/>
      <c r="N268" s="56"/>
      <c r="O268" s="56"/>
      <c r="P268" s="56"/>
      <c r="Q268" s="56"/>
      <c r="R268" s="56"/>
      <c r="S268" s="56"/>
      <c r="T268" s="57"/>
      <c r="AT268" s="13" t="s">
        <v>135</v>
      </c>
      <c r="AU268" s="13" t="s">
        <v>73</v>
      </c>
    </row>
    <row r="269" spans="2:65" s="1" customFormat="1" ht="22.5" customHeight="1">
      <c r="B269" s="30"/>
      <c r="C269" s="199" t="s">
        <v>394</v>
      </c>
      <c r="D269" s="199" t="s">
        <v>377</v>
      </c>
      <c r="E269" s="200" t="s">
        <v>395</v>
      </c>
      <c r="F269" s="201" t="s">
        <v>396</v>
      </c>
      <c r="G269" s="202" t="s">
        <v>145</v>
      </c>
      <c r="H269" s="203">
        <v>72</v>
      </c>
      <c r="I269" s="204"/>
      <c r="J269" s="205">
        <f>ROUND(I269*H269,2)</f>
        <v>0</v>
      </c>
      <c r="K269" s="201" t="s">
        <v>131</v>
      </c>
      <c r="L269" s="206"/>
      <c r="M269" s="207" t="s">
        <v>1</v>
      </c>
      <c r="N269" s="208" t="s">
        <v>44</v>
      </c>
      <c r="O269" s="56"/>
      <c r="P269" s="149">
        <f>O269*H269</f>
        <v>0</v>
      </c>
      <c r="Q269" s="149">
        <v>1.23E-3</v>
      </c>
      <c r="R269" s="149">
        <f>Q269*H269</f>
        <v>8.856E-2</v>
      </c>
      <c r="S269" s="149">
        <v>0</v>
      </c>
      <c r="T269" s="150">
        <f>S269*H269</f>
        <v>0</v>
      </c>
      <c r="AR269" s="13" t="s">
        <v>221</v>
      </c>
      <c r="AT269" s="13" t="s">
        <v>377</v>
      </c>
      <c r="AU269" s="13" t="s">
        <v>73</v>
      </c>
      <c r="AY269" s="13" t="s">
        <v>133</v>
      </c>
      <c r="BE269" s="151">
        <f>IF(N269="základní",J269,0)</f>
        <v>0</v>
      </c>
      <c r="BF269" s="151">
        <f>IF(N269="snížená",J269,0)</f>
        <v>0</v>
      </c>
      <c r="BG269" s="151">
        <f>IF(N269="zákl. přenesená",J269,0)</f>
        <v>0</v>
      </c>
      <c r="BH269" s="151">
        <f>IF(N269="sníž. přenesená",J269,0)</f>
        <v>0</v>
      </c>
      <c r="BI269" s="151">
        <f>IF(N269="nulová",J269,0)</f>
        <v>0</v>
      </c>
      <c r="BJ269" s="13" t="s">
        <v>81</v>
      </c>
      <c r="BK269" s="151">
        <f>ROUND(I269*H269,2)</f>
        <v>0</v>
      </c>
      <c r="BL269" s="13" t="s">
        <v>221</v>
      </c>
      <c r="BM269" s="13" t="s">
        <v>397</v>
      </c>
    </row>
    <row r="270" spans="2:65" s="1" customFormat="1" ht="11.25">
      <c r="B270" s="30"/>
      <c r="C270" s="31"/>
      <c r="D270" s="152" t="s">
        <v>135</v>
      </c>
      <c r="E270" s="31"/>
      <c r="F270" s="153" t="s">
        <v>396</v>
      </c>
      <c r="G270" s="31"/>
      <c r="H270" s="31"/>
      <c r="I270" s="99"/>
      <c r="J270" s="31"/>
      <c r="K270" s="31"/>
      <c r="L270" s="34"/>
      <c r="M270" s="154"/>
      <c r="N270" s="56"/>
      <c r="O270" s="56"/>
      <c r="P270" s="56"/>
      <c r="Q270" s="56"/>
      <c r="R270" s="56"/>
      <c r="S270" s="56"/>
      <c r="T270" s="57"/>
      <c r="AT270" s="13" t="s">
        <v>135</v>
      </c>
      <c r="AU270" s="13" t="s">
        <v>73</v>
      </c>
    </row>
    <row r="271" spans="2:65" s="1" customFormat="1" ht="22.5" customHeight="1">
      <c r="B271" s="30"/>
      <c r="C271" s="199" t="s">
        <v>398</v>
      </c>
      <c r="D271" s="199" t="s">
        <v>377</v>
      </c>
      <c r="E271" s="200" t="s">
        <v>399</v>
      </c>
      <c r="F271" s="201" t="s">
        <v>400</v>
      </c>
      <c r="G271" s="202" t="s">
        <v>145</v>
      </c>
      <c r="H271" s="203">
        <v>36</v>
      </c>
      <c r="I271" s="204"/>
      <c r="J271" s="205">
        <f>ROUND(I271*H271,2)</f>
        <v>0</v>
      </c>
      <c r="K271" s="201" t="s">
        <v>131</v>
      </c>
      <c r="L271" s="206"/>
      <c r="M271" s="207" t="s">
        <v>1</v>
      </c>
      <c r="N271" s="208" t="s">
        <v>44</v>
      </c>
      <c r="O271" s="56"/>
      <c r="P271" s="149">
        <f>O271*H271</f>
        <v>0</v>
      </c>
      <c r="Q271" s="149">
        <v>6.3000000000000003E-4</v>
      </c>
      <c r="R271" s="149">
        <f>Q271*H271</f>
        <v>2.2680000000000002E-2</v>
      </c>
      <c r="S271" s="149">
        <v>0</v>
      </c>
      <c r="T271" s="150">
        <f>S271*H271</f>
        <v>0</v>
      </c>
      <c r="AR271" s="13" t="s">
        <v>221</v>
      </c>
      <c r="AT271" s="13" t="s">
        <v>377</v>
      </c>
      <c r="AU271" s="13" t="s">
        <v>73</v>
      </c>
      <c r="AY271" s="13" t="s">
        <v>133</v>
      </c>
      <c r="BE271" s="151">
        <f>IF(N271="základní",J271,0)</f>
        <v>0</v>
      </c>
      <c r="BF271" s="151">
        <f>IF(N271="snížená",J271,0)</f>
        <v>0</v>
      </c>
      <c r="BG271" s="151">
        <f>IF(N271="zákl. přenesená",J271,0)</f>
        <v>0</v>
      </c>
      <c r="BH271" s="151">
        <f>IF(N271="sníž. přenesená",J271,0)</f>
        <v>0</v>
      </c>
      <c r="BI271" s="151">
        <f>IF(N271="nulová",J271,0)</f>
        <v>0</v>
      </c>
      <c r="BJ271" s="13" t="s">
        <v>81</v>
      </c>
      <c r="BK271" s="151">
        <f>ROUND(I271*H271,2)</f>
        <v>0</v>
      </c>
      <c r="BL271" s="13" t="s">
        <v>221</v>
      </c>
      <c r="BM271" s="13" t="s">
        <v>401</v>
      </c>
    </row>
    <row r="272" spans="2:65" s="1" customFormat="1" ht="11.25">
      <c r="B272" s="30"/>
      <c r="C272" s="31"/>
      <c r="D272" s="152" t="s">
        <v>135</v>
      </c>
      <c r="E272" s="31"/>
      <c r="F272" s="153" t="s">
        <v>400</v>
      </c>
      <c r="G272" s="31"/>
      <c r="H272" s="31"/>
      <c r="I272" s="99"/>
      <c r="J272" s="31"/>
      <c r="K272" s="31"/>
      <c r="L272" s="34"/>
      <c r="M272" s="154"/>
      <c r="N272" s="56"/>
      <c r="O272" s="56"/>
      <c r="P272" s="56"/>
      <c r="Q272" s="56"/>
      <c r="R272" s="56"/>
      <c r="S272" s="56"/>
      <c r="T272" s="57"/>
      <c r="AT272" s="13" t="s">
        <v>135</v>
      </c>
      <c r="AU272" s="13" t="s">
        <v>73</v>
      </c>
    </row>
    <row r="273" spans="2:65" s="1" customFormat="1" ht="22.5" customHeight="1">
      <c r="B273" s="30"/>
      <c r="C273" s="199" t="s">
        <v>402</v>
      </c>
      <c r="D273" s="199" t="s">
        <v>377</v>
      </c>
      <c r="E273" s="200" t="s">
        <v>403</v>
      </c>
      <c r="F273" s="201" t="s">
        <v>404</v>
      </c>
      <c r="G273" s="202" t="s">
        <v>145</v>
      </c>
      <c r="H273" s="203">
        <v>36</v>
      </c>
      <c r="I273" s="204"/>
      <c r="J273" s="205">
        <f>ROUND(I273*H273,2)</f>
        <v>0</v>
      </c>
      <c r="K273" s="201" t="s">
        <v>131</v>
      </c>
      <c r="L273" s="206"/>
      <c r="M273" s="207" t="s">
        <v>1</v>
      </c>
      <c r="N273" s="208" t="s">
        <v>44</v>
      </c>
      <c r="O273" s="56"/>
      <c r="P273" s="149">
        <f>O273*H273</f>
        <v>0</v>
      </c>
      <c r="Q273" s="149">
        <v>5.4000000000000001E-4</v>
      </c>
      <c r="R273" s="149">
        <f>Q273*H273</f>
        <v>1.9439999999999999E-2</v>
      </c>
      <c r="S273" s="149">
        <v>0</v>
      </c>
      <c r="T273" s="150">
        <f>S273*H273</f>
        <v>0</v>
      </c>
      <c r="AR273" s="13" t="s">
        <v>221</v>
      </c>
      <c r="AT273" s="13" t="s">
        <v>377</v>
      </c>
      <c r="AU273" s="13" t="s">
        <v>73</v>
      </c>
      <c r="AY273" s="13" t="s">
        <v>133</v>
      </c>
      <c r="BE273" s="151">
        <f>IF(N273="základní",J273,0)</f>
        <v>0</v>
      </c>
      <c r="BF273" s="151">
        <f>IF(N273="snížená",J273,0)</f>
        <v>0</v>
      </c>
      <c r="BG273" s="151">
        <f>IF(N273="zákl. přenesená",J273,0)</f>
        <v>0</v>
      </c>
      <c r="BH273" s="151">
        <f>IF(N273="sníž. přenesená",J273,0)</f>
        <v>0</v>
      </c>
      <c r="BI273" s="151">
        <f>IF(N273="nulová",J273,0)</f>
        <v>0</v>
      </c>
      <c r="BJ273" s="13" t="s">
        <v>81</v>
      </c>
      <c r="BK273" s="151">
        <f>ROUND(I273*H273,2)</f>
        <v>0</v>
      </c>
      <c r="BL273" s="13" t="s">
        <v>221</v>
      </c>
      <c r="BM273" s="13" t="s">
        <v>405</v>
      </c>
    </row>
    <row r="274" spans="2:65" s="1" customFormat="1" ht="11.25">
      <c r="B274" s="30"/>
      <c r="C274" s="31"/>
      <c r="D274" s="152" t="s">
        <v>135</v>
      </c>
      <c r="E274" s="31"/>
      <c r="F274" s="153" t="s">
        <v>404</v>
      </c>
      <c r="G274" s="31"/>
      <c r="H274" s="31"/>
      <c r="I274" s="99"/>
      <c r="J274" s="31"/>
      <c r="K274" s="31"/>
      <c r="L274" s="34"/>
      <c r="M274" s="154"/>
      <c r="N274" s="56"/>
      <c r="O274" s="56"/>
      <c r="P274" s="56"/>
      <c r="Q274" s="56"/>
      <c r="R274" s="56"/>
      <c r="S274" s="56"/>
      <c r="T274" s="57"/>
      <c r="AT274" s="13" t="s">
        <v>135</v>
      </c>
      <c r="AU274" s="13" t="s">
        <v>73</v>
      </c>
    </row>
    <row r="275" spans="2:65" s="1" customFormat="1" ht="22.5" customHeight="1">
      <c r="B275" s="30"/>
      <c r="C275" s="199" t="s">
        <v>406</v>
      </c>
      <c r="D275" s="199" t="s">
        <v>377</v>
      </c>
      <c r="E275" s="200" t="s">
        <v>407</v>
      </c>
      <c r="F275" s="201" t="s">
        <v>408</v>
      </c>
      <c r="G275" s="202" t="s">
        <v>145</v>
      </c>
      <c r="H275" s="203">
        <v>36</v>
      </c>
      <c r="I275" s="204"/>
      <c r="J275" s="205">
        <f>ROUND(I275*H275,2)</f>
        <v>0</v>
      </c>
      <c r="K275" s="201" t="s">
        <v>131</v>
      </c>
      <c r="L275" s="206"/>
      <c r="M275" s="207" t="s">
        <v>1</v>
      </c>
      <c r="N275" s="208" t="s">
        <v>44</v>
      </c>
      <c r="O275" s="56"/>
      <c r="P275" s="149">
        <f>O275*H275</f>
        <v>0</v>
      </c>
      <c r="Q275" s="149">
        <v>1.3999999999999999E-4</v>
      </c>
      <c r="R275" s="149">
        <f>Q275*H275</f>
        <v>5.0399999999999993E-3</v>
      </c>
      <c r="S275" s="149">
        <v>0</v>
      </c>
      <c r="T275" s="150">
        <f>S275*H275</f>
        <v>0</v>
      </c>
      <c r="AR275" s="13" t="s">
        <v>221</v>
      </c>
      <c r="AT275" s="13" t="s">
        <v>377</v>
      </c>
      <c r="AU275" s="13" t="s">
        <v>73</v>
      </c>
      <c r="AY275" s="13" t="s">
        <v>133</v>
      </c>
      <c r="BE275" s="151">
        <f>IF(N275="základní",J275,0)</f>
        <v>0</v>
      </c>
      <c r="BF275" s="151">
        <f>IF(N275="snížená",J275,0)</f>
        <v>0</v>
      </c>
      <c r="BG275" s="151">
        <f>IF(N275="zákl. přenesená",J275,0)</f>
        <v>0</v>
      </c>
      <c r="BH275" s="151">
        <f>IF(N275="sníž. přenesená",J275,0)</f>
        <v>0</v>
      </c>
      <c r="BI275" s="151">
        <f>IF(N275="nulová",J275,0)</f>
        <v>0</v>
      </c>
      <c r="BJ275" s="13" t="s">
        <v>81</v>
      </c>
      <c r="BK275" s="151">
        <f>ROUND(I275*H275,2)</f>
        <v>0</v>
      </c>
      <c r="BL275" s="13" t="s">
        <v>221</v>
      </c>
      <c r="BM275" s="13" t="s">
        <v>409</v>
      </c>
    </row>
    <row r="276" spans="2:65" s="1" customFormat="1" ht="11.25">
      <c r="B276" s="30"/>
      <c r="C276" s="31"/>
      <c r="D276" s="152" t="s">
        <v>135</v>
      </c>
      <c r="E276" s="31"/>
      <c r="F276" s="153" t="s">
        <v>408</v>
      </c>
      <c r="G276" s="31"/>
      <c r="H276" s="31"/>
      <c r="I276" s="99"/>
      <c r="J276" s="31"/>
      <c r="K276" s="31"/>
      <c r="L276" s="34"/>
      <c r="M276" s="154"/>
      <c r="N276" s="56"/>
      <c r="O276" s="56"/>
      <c r="P276" s="56"/>
      <c r="Q276" s="56"/>
      <c r="R276" s="56"/>
      <c r="S276" s="56"/>
      <c r="T276" s="57"/>
      <c r="AT276" s="13" t="s">
        <v>135</v>
      </c>
      <c r="AU276" s="13" t="s">
        <v>73</v>
      </c>
    </row>
    <row r="277" spans="2:65" s="1" customFormat="1" ht="22.5" customHeight="1">
      <c r="B277" s="30"/>
      <c r="C277" s="199" t="s">
        <v>410</v>
      </c>
      <c r="D277" s="199" t="s">
        <v>377</v>
      </c>
      <c r="E277" s="200" t="s">
        <v>411</v>
      </c>
      <c r="F277" s="201" t="s">
        <v>412</v>
      </c>
      <c r="G277" s="202" t="s">
        <v>145</v>
      </c>
      <c r="H277" s="203">
        <v>180</v>
      </c>
      <c r="I277" s="204"/>
      <c r="J277" s="205">
        <f>ROUND(I277*H277,2)</f>
        <v>0</v>
      </c>
      <c r="K277" s="201" t="s">
        <v>131</v>
      </c>
      <c r="L277" s="206"/>
      <c r="M277" s="207" t="s">
        <v>1</v>
      </c>
      <c r="N277" s="208" t="s">
        <v>44</v>
      </c>
      <c r="O277" s="56"/>
      <c r="P277" s="149">
        <f>O277*H277</f>
        <v>0</v>
      </c>
      <c r="Q277" s="149">
        <v>9.0000000000000006E-5</v>
      </c>
      <c r="R277" s="149">
        <f>Q277*H277</f>
        <v>1.6200000000000003E-2</v>
      </c>
      <c r="S277" s="149">
        <v>0</v>
      </c>
      <c r="T277" s="150">
        <f>S277*H277</f>
        <v>0</v>
      </c>
      <c r="AR277" s="13" t="s">
        <v>221</v>
      </c>
      <c r="AT277" s="13" t="s">
        <v>377</v>
      </c>
      <c r="AU277" s="13" t="s">
        <v>73</v>
      </c>
      <c r="AY277" s="13" t="s">
        <v>133</v>
      </c>
      <c r="BE277" s="151">
        <f>IF(N277="základní",J277,0)</f>
        <v>0</v>
      </c>
      <c r="BF277" s="151">
        <f>IF(N277="snížená",J277,0)</f>
        <v>0</v>
      </c>
      <c r="BG277" s="151">
        <f>IF(N277="zákl. přenesená",J277,0)</f>
        <v>0</v>
      </c>
      <c r="BH277" s="151">
        <f>IF(N277="sníž. přenesená",J277,0)</f>
        <v>0</v>
      </c>
      <c r="BI277" s="151">
        <f>IF(N277="nulová",J277,0)</f>
        <v>0</v>
      </c>
      <c r="BJ277" s="13" t="s">
        <v>81</v>
      </c>
      <c r="BK277" s="151">
        <f>ROUND(I277*H277,2)</f>
        <v>0</v>
      </c>
      <c r="BL277" s="13" t="s">
        <v>221</v>
      </c>
      <c r="BM277" s="13" t="s">
        <v>413</v>
      </c>
    </row>
    <row r="278" spans="2:65" s="1" customFormat="1" ht="11.25">
      <c r="B278" s="30"/>
      <c r="C278" s="31"/>
      <c r="D278" s="152" t="s">
        <v>135</v>
      </c>
      <c r="E278" s="31"/>
      <c r="F278" s="153" t="s">
        <v>412</v>
      </c>
      <c r="G278" s="31"/>
      <c r="H278" s="31"/>
      <c r="I278" s="99"/>
      <c r="J278" s="31"/>
      <c r="K278" s="31"/>
      <c r="L278" s="34"/>
      <c r="M278" s="154"/>
      <c r="N278" s="56"/>
      <c r="O278" s="56"/>
      <c r="P278" s="56"/>
      <c r="Q278" s="56"/>
      <c r="R278" s="56"/>
      <c r="S278" s="56"/>
      <c r="T278" s="57"/>
      <c r="AT278" s="13" t="s">
        <v>135</v>
      </c>
      <c r="AU278" s="13" t="s">
        <v>73</v>
      </c>
    </row>
    <row r="279" spans="2:65" s="1" customFormat="1" ht="22.5" customHeight="1">
      <c r="B279" s="30"/>
      <c r="C279" s="199" t="s">
        <v>414</v>
      </c>
      <c r="D279" s="199" t="s">
        <v>377</v>
      </c>
      <c r="E279" s="200" t="s">
        <v>415</v>
      </c>
      <c r="F279" s="201" t="s">
        <v>416</v>
      </c>
      <c r="G279" s="202" t="s">
        <v>145</v>
      </c>
      <c r="H279" s="203">
        <v>144</v>
      </c>
      <c r="I279" s="204"/>
      <c r="J279" s="205">
        <f>ROUND(I279*H279,2)</f>
        <v>0</v>
      </c>
      <c r="K279" s="201" t="s">
        <v>131</v>
      </c>
      <c r="L279" s="206"/>
      <c r="M279" s="207" t="s">
        <v>1</v>
      </c>
      <c r="N279" s="208" t="s">
        <v>44</v>
      </c>
      <c r="O279" s="56"/>
      <c r="P279" s="149">
        <f>O279*H279</f>
        <v>0</v>
      </c>
      <c r="Q279" s="149">
        <v>5.1999999999999995E-4</v>
      </c>
      <c r="R279" s="149">
        <f>Q279*H279</f>
        <v>7.4879999999999988E-2</v>
      </c>
      <c r="S279" s="149">
        <v>0</v>
      </c>
      <c r="T279" s="150">
        <f>S279*H279</f>
        <v>0</v>
      </c>
      <c r="AR279" s="13" t="s">
        <v>221</v>
      </c>
      <c r="AT279" s="13" t="s">
        <v>377</v>
      </c>
      <c r="AU279" s="13" t="s">
        <v>73</v>
      </c>
      <c r="AY279" s="13" t="s">
        <v>133</v>
      </c>
      <c r="BE279" s="151">
        <f>IF(N279="základní",J279,0)</f>
        <v>0</v>
      </c>
      <c r="BF279" s="151">
        <f>IF(N279="snížená",J279,0)</f>
        <v>0</v>
      </c>
      <c r="BG279" s="151">
        <f>IF(N279="zákl. přenesená",J279,0)</f>
        <v>0</v>
      </c>
      <c r="BH279" s="151">
        <f>IF(N279="sníž. přenesená",J279,0)</f>
        <v>0</v>
      </c>
      <c r="BI279" s="151">
        <f>IF(N279="nulová",J279,0)</f>
        <v>0</v>
      </c>
      <c r="BJ279" s="13" t="s">
        <v>81</v>
      </c>
      <c r="BK279" s="151">
        <f>ROUND(I279*H279,2)</f>
        <v>0</v>
      </c>
      <c r="BL279" s="13" t="s">
        <v>221</v>
      </c>
      <c r="BM279" s="13" t="s">
        <v>417</v>
      </c>
    </row>
    <row r="280" spans="2:65" s="1" customFormat="1" ht="11.25">
      <c r="B280" s="30"/>
      <c r="C280" s="31"/>
      <c r="D280" s="152" t="s">
        <v>135</v>
      </c>
      <c r="E280" s="31"/>
      <c r="F280" s="153" t="s">
        <v>416</v>
      </c>
      <c r="G280" s="31"/>
      <c r="H280" s="31"/>
      <c r="I280" s="99"/>
      <c r="J280" s="31"/>
      <c r="K280" s="31"/>
      <c r="L280" s="34"/>
      <c r="M280" s="209"/>
      <c r="N280" s="210"/>
      <c r="O280" s="210"/>
      <c r="P280" s="210"/>
      <c r="Q280" s="210"/>
      <c r="R280" s="210"/>
      <c r="S280" s="210"/>
      <c r="T280" s="211"/>
      <c r="AT280" s="13" t="s">
        <v>135</v>
      </c>
      <c r="AU280" s="13" t="s">
        <v>73</v>
      </c>
    </row>
    <row r="281" spans="2:65" s="1" customFormat="1" ht="6.95" customHeight="1">
      <c r="B281" s="42"/>
      <c r="C281" s="43"/>
      <c r="D281" s="43"/>
      <c r="E281" s="43"/>
      <c r="F281" s="43"/>
      <c r="G281" s="43"/>
      <c r="H281" s="43"/>
      <c r="I281" s="121"/>
      <c r="J281" s="43"/>
      <c r="K281" s="43"/>
      <c r="L281" s="34"/>
    </row>
  </sheetData>
  <sheetProtection algorithmName="SHA-512" hashValue="j/QgcAKzic5CEueMypn1wDFxYJp4nSijUm1ts0dcvPls5AfAQ9jxYEO0+gol3vJZFm0Uj5pCKiueTB9jwCaVxg==" saltValue="L1OfmU6cmbs2BsPhEEZVic9PDPfbUwIppT0Fgyj2jWQQ4pZpY+skMAdpaxYxQPlo4JPtTaYFGPnrZTh9BKRmzA==" spinCount="100000" sheet="1" objects="1" scenarios="1" formatColumns="0" formatRows="0" autoFilter="0"/>
  <autoFilter ref="C78:K28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58"/>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86</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418</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ROUND((SUM(BE79:BE257)),  2)</f>
        <v>0</v>
      </c>
      <c r="I33" s="110">
        <v>0.21</v>
      </c>
      <c r="J33" s="109">
        <f>ROUND(((SUM(BE79:BE257))*I33),  2)</f>
        <v>0</v>
      </c>
      <c r="L33" s="34"/>
    </row>
    <row r="34" spans="2:12" s="1" customFormat="1" ht="14.45" customHeight="1">
      <c r="B34" s="34"/>
      <c r="E34" s="98" t="s">
        <v>45</v>
      </c>
      <c r="F34" s="109">
        <f>ROUND((SUM(BF79:BF257)),  2)</f>
        <v>0</v>
      </c>
      <c r="I34" s="110">
        <v>0.15</v>
      </c>
      <c r="J34" s="109">
        <f>ROUND(((SUM(BF79:BF257))*I34),  2)</f>
        <v>0</v>
      </c>
      <c r="L34" s="34"/>
    </row>
    <row r="35" spans="2:12" s="1" customFormat="1" ht="14.45" hidden="1" customHeight="1">
      <c r="B35" s="34"/>
      <c r="E35" s="98" t="s">
        <v>46</v>
      </c>
      <c r="F35" s="109">
        <f>ROUND((SUM(BG79:BG257)),  2)</f>
        <v>0</v>
      </c>
      <c r="I35" s="110">
        <v>0.21</v>
      </c>
      <c r="J35" s="109">
        <f>0</f>
        <v>0</v>
      </c>
      <c r="L35" s="34"/>
    </row>
    <row r="36" spans="2:12" s="1" customFormat="1" ht="14.45" hidden="1" customHeight="1">
      <c r="B36" s="34"/>
      <c r="E36" s="98" t="s">
        <v>47</v>
      </c>
      <c r="F36" s="109">
        <f>ROUND((SUM(BH79:BH257)),  2)</f>
        <v>0</v>
      </c>
      <c r="I36" s="110">
        <v>0.15</v>
      </c>
      <c r="J36" s="109">
        <f>0</f>
        <v>0</v>
      </c>
      <c r="L36" s="34"/>
    </row>
    <row r="37" spans="2:12" s="1" customFormat="1" ht="14.45" hidden="1" customHeight="1">
      <c r="B37" s="34"/>
      <c r="E37" s="98" t="s">
        <v>48</v>
      </c>
      <c r="F37" s="109">
        <f>ROUND((SUM(BI79:BI257)),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A.2 - Práce na ŽSv - VÝHYBKY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A.2 - Práce na ŽSv - VÝHYBKY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SUM(P80:P257)</f>
        <v>0</v>
      </c>
      <c r="Q79" s="64"/>
      <c r="R79" s="137">
        <f>SUM(R80:R257)</f>
        <v>429.93299999999999</v>
      </c>
      <c r="S79" s="64"/>
      <c r="T79" s="138">
        <f>SUM(T80:T257)</f>
        <v>0</v>
      </c>
      <c r="AT79" s="13" t="s">
        <v>72</v>
      </c>
      <c r="AU79" s="13" t="s">
        <v>112</v>
      </c>
      <c r="BK79" s="139">
        <f>SUM(BK80:BK257)</f>
        <v>0</v>
      </c>
    </row>
    <row r="80" spans="2:65" s="1" customFormat="1" ht="22.5" customHeight="1">
      <c r="B80" s="30"/>
      <c r="C80" s="140" t="s">
        <v>81</v>
      </c>
      <c r="D80" s="140" t="s">
        <v>127</v>
      </c>
      <c r="E80" s="141" t="s">
        <v>419</v>
      </c>
      <c r="F80" s="142" t="s">
        <v>420</v>
      </c>
      <c r="G80" s="143" t="s">
        <v>145</v>
      </c>
      <c r="H80" s="144">
        <v>4</v>
      </c>
      <c r="I80" s="145"/>
      <c r="J80" s="146">
        <f>ROUND(I80*H80,2)</f>
        <v>0</v>
      </c>
      <c r="K80" s="142" t="s">
        <v>131</v>
      </c>
      <c r="L80" s="34"/>
      <c r="M80" s="147" t="s">
        <v>1</v>
      </c>
      <c r="N80" s="148" t="s">
        <v>44</v>
      </c>
      <c r="O80" s="56"/>
      <c r="P80" s="149">
        <f>O80*H80</f>
        <v>0</v>
      </c>
      <c r="Q80" s="149">
        <v>0</v>
      </c>
      <c r="R80" s="149">
        <f>Q80*H80</f>
        <v>0</v>
      </c>
      <c r="S80" s="149">
        <v>0</v>
      </c>
      <c r="T80" s="150">
        <f>S80*H80</f>
        <v>0</v>
      </c>
      <c r="AR80" s="13" t="s">
        <v>132</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132</v>
      </c>
      <c r="BM80" s="13" t="s">
        <v>421</v>
      </c>
    </row>
    <row r="81" spans="2:65" s="1" customFormat="1" ht="19.5">
      <c r="B81" s="30"/>
      <c r="C81" s="31"/>
      <c r="D81" s="152" t="s">
        <v>135</v>
      </c>
      <c r="E81" s="31"/>
      <c r="F81" s="153" t="s">
        <v>422</v>
      </c>
      <c r="G81" s="31"/>
      <c r="H81" s="31"/>
      <c r="I81" s="99"/>
      <c r="J81" s="31"/>
      <c r="K81" s="31"/>
      <c r="L81" s="34"/>
      <c r="M81" s="154"/>
      <c r="N81" s="56"/>
      <c r="O81" s="56"/>
      <c r="P81" s="56"/>
      <c r="Q81" s="56"/>
      <c r="R81" s="56"/>
      <c r="S81" s="56"/>
      <c r="T81" s="57"/>
      <c r="AT81" s="13" t="s">
        <v>135</v>
      </c>
      <c r="AU81" s="13" t="s">
        <v>73</v>
      </c>
    </row>
    <row r="82" spans="2:65" s="1" customFormat="1" ht="29.25">
      <c r="B82" s="30"/>
      <c r="C82" s="31"/>
      <c r="D82" s="152" t="s">
        <v>148</v>
      </c>
      <c r="E82" s="31"/>
      <c r="F82" s="177" t="s">
        <v>423</v>
      </c>
      <c r="G82" s="31"/>
      <c r="H82" s="31"/>
      <c r="I82" s="99"/>
      <c r="J82" s="31"/>
      <c r="K82" s="31"/>
      <c r="L82" s="34"/>
      <c r="M82" s="154"/>
      <c r="N82" s="56"/>
      <c r="O82" s="56"/>
      <c r="P82" s="56"/>
      <c r="Q82" s="56"/>
      <c r="R82" s="56"/>
      <c r="S82" s="56"/>
      <c r="T82" s="57"/>
      <c r="AT82" s="13" t="s">
        <v>148</v>
      </c>
      <c r="AU82" s="13" t="s">
        <v>73</v>
      </c>
    </row>
    <row r="83" spans="2:65" s="1" customFormat="1" ht="22.5" customHeight="1">
      <c r="B83" s="30"/>
      <c r="C83" s="140" t="s">
        <v>83</v>
      </c>
      <c r="D83" s="140" t="s">
        <v>127</v>
      </c>
      <c r="E83" s="141" t="s">
        <v>424</v>
      </c>
      <c r="F83" s="142" t="s">
        <v>425</v>
      </c>
      <c r="G83" s="143" t="s">
        <v>145</v>
      </c>
      <c r="H83" s="144">
        <v>1</v>
      </c>
      <c r="I83" s="145"/>
      <c r="J83" s="146">
        <f>ROUND(I83*H83,2)</f>
        <v>0</v>
      </c>
      <c r="K83" s="142" t="s">
        <v>131</v>
      </c>
      <c r="L83" s="34"/>
      <c r="M83" s="147" t="s">
        <v>1</v>
      </c>
      <c r="N83" s="148" t="s">
        <v>44</v>
      </c>
      <c r="O83" s="56"/>
      <c r="P83" s="149">
        <f>O83*H83</f>
        <v>0</v>
      </c>
      <c r="Q83" s="149">
        <v>0</v>
      </c>
      <c r="R83" s="149">
        <f>Q83*H83</f>
        <v>0</v>
      </c>
      <c r="S83" s="149">
        <v>0</v>
      </c>
      <c r="T83" s="150">
        <f>S83*H83</f>
        <v>0</v>
      </c>
      <c r="AR83" s="13" t="s">
        <v>132</v>
      </c>
      <c r="AT83" s="13" t="s">
        <v>127</v>
      </c>
      <c r="AU83" s="13" t="s">
        <v>73</v>
      </c>
      <c r="AY83" s="13" t="s">
        <v>133</v>
      </c>
      <c r="BE83" s="151">
        <f>IF(N83="základní",J83,0)</f>
        <v>0</v>
      </c>
      <c r="BF83" s="151">
        <f>IF(N83="snížená",J83,0)</f>
        <v>0</v>
      </c>
      <c r="BG83" s="151">
        <f>IF(N83="zákl. přenesená",J83,0)</f>
        <v>0</v>
      </c>
      <c r="BH83" s="151">
        <f>IF(N83="sníž. přenesená",J83,0)</f>
        <v>0</v>
      </c>
      <c r="BI83" s="151">
        <f>IF(N83="nulová",J83,0)</f>
        <v>0</v>
      </c>
      <c r="BJ83" s="13" t="s">
        <v>81</v>
      </c>
      <c r="BK83" s="151">
        <f>ROUND(I83*H83,2)</f>
        <v>0</v>
      </c>
      <c r="BL83" s="13" t="s">
        <v>132</v>
      </c>
      <c r="BM83" s="13" t="s">
        <v>426</v>
      </c>
    </row>
    <row r="84" spans="2:65" s="1" customFormat="1" ht="19.5">
      <c r="B84" s="30"/>
      <c r="C84" s="31"/>
      <c r="D84" s="152" t="s">
        <v>135</v>
      </c>
      <c r="E84" s="31"/>
      <c r="F84" s="153" t="s">
        <v>427</v>
      </c>
      <c r="G84" s="31"/>
      <c r="H84" s="31"/>
      <c r="I84" s="99"/>
      <c r="J84" s="31"/>
      <c r="K84" s="31"/>
      <c r="L84" s="34"/>
      <c r="M84" s="154"/>
      <c r="N84" s="56"/>
      <c r="O84" s="56"/>
      <c r="P84" s="56"/>
      <c r="Q84" s="56"/>
      <c r="R84" s="56"/>
      <c r="S84" s="56"/>
      <c r="T84" s="57"/>
      <c r="AT84" s="13" t="s">
        <v>135</v>
      </c>
      <c r="AU84" s="13" t="s">
        <v>73</v>
      </c>
    </row>
    <row r="85" spans="2:65" s="1" customFormat="1" ht="29.25">
      <c r="B85" s="30"/>
      <c r="C85" s="31"/>
      <c r="D85" s="152" t="s">
        <v>148</v>
      </c>
      <c r="E85" s="31"/>
      <c r="F85" s="177" t="s">
        <v>428</v>
      </c>
      <c r="G85" s="31"/>
      <c r="H85" s="31"/>
      <c r="I85" s="99"/>
      <c r="J85" s="31"/>
      <c r="K85" s="31"/>
      <c r="L85" s="34"/>
      <c r="M85" s="154"/>
      <c r="N85" s="56"/>
      <c r="O85" s="56"/>
      <c r="P85" s="56"/>
      <c r="Q85" s="56"/>
      <c r="R85" s="56"/>
      <c r="S85" s="56"/>
      <c r="T85" s="57"/>
      <c r="AT85" s="13" t="s">
        <v>148</v>
      </c>
      <c r="AU85" s="13" t="s">
        <v>73</v>
      </c>
    </row>
    <row r="86" spans="2:65" s="1" customFormat="1" ht="22.5" customHeight="1">
      <c r="B86" s="30"/>
      <c r="C86" s="140" t="s">
        <v>150</v>
      </c>
      <c r="D86" s="140" t="s">
        <v>127</v>
      </c>
      <c r="E86" s="141" t="s">
        <v>429</v>
      </c>
      <c r="F86" s="142" t="s">
        <v>430</v>
      </c>
      <c r="G86" s="143" t="s">
        <v>145</v>
      </c>
      <c r="H86" s="144">
        <v>4</v>
      </c>
      <c r="I86" s="145"/>
      <c r="J86" s="146">
        <f>ROUND(I86*H86,2)</f>
        <v>0</v>
      </c>
      <c r="K86" s="142" t="s">
        <v>131</v>
      </c>
      <c r="L86" s="34"/>
      <c r="M86" s="147" t="s">
        <v>1</v>
      </c>
      <c r="N86" s="148" t="s">
        <v>44</v>
      </c>
      <c r="O86" s="56"/>
      <c r="P86" s="149">
        <f>O86*H86</f>
        <v>0</v>
      </c>
      <c r="Q86" s="149">
        <v>0</v>
      </c>
      <c r="R86" s="149">
        <f>Q86*H86</f>
        <v>0</v>
      </c>
      <c r="S86" s="149">
        <v>0</v>
      </c>
      <c r="T86" s="150">
        <f>S86*H86</f>
        <v>0</v>
      </c>
      <c r="AR86" s="13" t="s">
        <v>132</v>
      </c>
      <c r="AT86" s="13" t="s">
        <v>127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132</v>
      </c>
      <c r="BM86" s="13" t="s">
        <v>431</v>
      </c>
    </row>
    <row r="87" spans="2:65" s="1" customFormat="1" ht="29.25">
      <c r="B87" s="30"/>
      <c r="C87" s="31"/>
      <c r="D87" s="152" t="s">
        <v>135</v>
      </c>
      <c r="E87" s="31"/>
      <c r="F87" s="153" t="s">
        <v>432</v>
      </c>
      <c r="G87" s="31"/>
      <c r="H87" s="31"/>
      <c r="I87" s="99"/>
      <c r="J87" s="31"/>
      <c r="K87" s="31"/>
      <c r="L87" s="34"/>
      <c r="M87" s="154"/>
      <c r="N87" s="56"/>
      <c r="O87" s="56"/>
      <c r="P87" s="56"/>
      <c r="Q87" s="56"/>
      <c r="R87" s="56"/>
      <c r="S87" s="56"/>
      <c r="T87" s="57"/>
      <c r="AT87" s="13" t="s">
        <v>135</v>
      </c>
      <c r="AU87" s="13" t="s">
        <v>73</v>
      </c>
    </row>
    <row r="88" spans="2:65" s="1" customFormat="1" ht="29.25">
      <c r="B88" s="30"/>
      <c r="C88" s="31"/>
      <c r="D88" s="152" t="s">
        <v>148</v>
      </c>
      <c r="E88" s="31"/>
      <c r="F88" s="177" t="s">
        <v>423</v>
      </c>
      <c r="G88" s="31"/>
      <c r="H88" s="31"/>
      <c r="I88" s="99"/>
      <c r="J88" s="31"/>
      <c r="K88" s="31"/>
      <c r="L88" s="34"/>
      <c r="M88" s="154"/>
      <c r="N88" s="56"/>
      <c r="O88" s="56"/>
      <c r="P88" s="56"/>
      <c r="Q88" s="56"/>
      <c r="R88" s="56"/>
      <c r="S88" s="56"/>
      <c r="T88" s="57"/>
      <c r="AT88" s="13" t="s">
        <v>148</v>
      </c>
      <c r="AU88" s="13" t="s">
        <v>73</v>
      </c>
    </row>
    <row r="89" spans="2:65" s="1" customFormat="1" ht="22.5" customHeight="1">
      <c r="B89" s="30"/>
      <c r="C89" s="140" t="s">
        <v>164</v>
      </c>
      <c r="D89" s="140" t="s">
        <v>127</v>
      </c>
      <c r="E89" s="141" t="s">
        <v>433</v>
      </c>
      <c r="F89" s="142" t="s">
        <v>434</v>
      </c>
      <c r="G89" s="143" t="s">
        <v>145</v>
      </c>
      <c r="H89" s="144">
        <v>1</v>
      </c>
      <c r="I89" s="145"/>
      <c r="J89" s="146">
        <f>ROUND(I89*H89,2)</f>
        <v>0</v>
      </c>
      <c r="K89" s="142" t="s">
        <v>131</v>
      </c>
      <c r="L89" s="34"/>
      <c r="M89" s="147" t="s">
        <v>1</v>
      </c>
      <c r="N89" s="148" t="s">
        <v>44</v>
      </c>
      <c r="O89" s="56"/>
      <c r="P89" s="149">
        <f>O89*H89</f>
        <v>0</v>
      </c>
      <c r="Q89" s="149">
        <v>0</v>
      </c>
      <c r="R89" s="149">
        <f>Q89*H89</f>
        <v>0</v>
      </c>
      <c r="S89" s="149">
        <v>0</v>
      </c>
      <c r="T89" s="150">
        <f>S89*H89</f>
        <v>0</v>
      </c>
      <c r="AR89" s="13" t="s">
        <v>132</v>
      </c>
      <c r="AT89" s="13" t="s">
        <v>127</v>
      </c>
      <c r="AU89" s="13" t="s">
        <v>73</v>
      </c>
      <c r="AY89" s="13" t="s">
        <v>133</v>
      </c>
      <c r="BE89" s="151">
        <f>IF(N89="základní",J89,0)</f>
        <v>0</v>
      </c>
      <c r="BF89" s="151">
        <f>IF(N89="snížená",J89,0)</f>
        <v>0</v>
      </c>
      <c r="BG89" s="151">
        <f>IF(N89="zákl. přenesená",J89,0)</f>
        <v>0</v>
      </c>
      <c r="BH89" s="151">
        <f>IF(N89="sníž. přenesená",J89,0)</f>
        <v>0</v>
      </c>
      <c r="BI89" s="151">
        <f>IF(N89="nulová",J89,0)</f>
        <v>0</v>
      </c>
      <c r="BJ89" s="13" t="s">
        <v>81</v>
      </c>
      <c r="BK89" s="151">
        <f>ROUND(I89*H89,2)</f>
        <v>0</v>
      </c>
      <c r="BL89" s="13" t="s">
        <v>132</v>
      </c>
      <c r="BM89" s="13" t="s">
        <v>435</v>
      </c>
    </row>
    <row r="90" spans="2:65" s="1" customFormat="1" ht="29.25">
      <c r="B90" s="30"/>
      <c r="C90" s="31"/>
      <c r="D90" s="152" t="s">
        <v>135</v>
      </c>
      <c r="E90" s="31"/>
      <c r="F90" s="153" t="s">
        <v>436</v>
      </c>
      <c r="G90" s="31"/>
      <c r="H90" s="31"/>
      <c r="I90" s="99"/>
      <c r="J90" s="31"/>
      <c r="K90" s="31"/>
      <c r="L90" s="34"/>
      <c r="M90" s="154"/>
      <c r="N90" s="56"/>
      <c r="O90" s="56"/>
      <c r="P90" s="56"/>
      <c r="Q90" s="56"/>
      <c r="R90" s="56"/>
      <c r="S90" s="56"/>
      <c r="T90" s="57"/>
      <c r="AT90" s="13" t="s">
        <v>135</v>
      </c>
      <c r="AU90" s="13" t="s">
        <v>73</v>
      </c>
    </row>
    <row r="91" spans="2:65" s="1" customFormat="1" ht="19.5">
      <c r="B91" s="30"/>
      <c r="C91" s="31"/>
      <c r="D91" s="152" t="s">
        <v>148</v>
      </c>
      <c r="E91" s="31"/>
      <c r="F91" s="177" t="s">
        <v>437</v>
      </c>
      <c r="G91" s="31"/>
      <c r="H91" s="31"/>
      <c r="I91" s="99"/>
      <c r="J91" s="31"/>
      <c r="K91" s="31"/>
      <c r="L91" s="34"/>
      <c r="M91" s="154"/>
      <c r="N91" s="56"/>
      <c r="O91" s="56"/>
      <c r="P91" s="56"/>
      <c r="Q91" s="56"/>
      <c r="R91" s="56"/>
      <c r="S91" s="56"/>
      <c r="T91" s="57"/>
      <c r="AT91" s="13" t="s">
        <v>148</v>
      </c>
      <c r="AU91" s="13" t="s">
        <v>73</v>
      </c>
    </row>
    <row r="92" spans="2:65" s="1" customFormat="1" ht="22.5" customHeight="1">
      <c r="B92" s="30"/>
      <c r="C92" s="140" t="s">
        <v>157</v>
      </c>
      <c r="D92" s="140" t="s">
        <v>127</v>
      </c>
      <c r="E92" s="141" t="s">
        <v>438</v>
      </c>
      <c r="F92" s="142" t="s">
        <v>439</v>
      </c>
      <c r="G92" s="143" t="s">
        <v>145</v>
      </c>
      <c r="H92" s="144">
        <v>4</v>
      </c>
      <c r="I92" s="145"/>
      <c r="J92" s="146">
        <f>ROUND(I92*H92,2)</f>
        <v>0</v>
      </c>
      <c r="K92" s="142" t="s">
        <v>131</v>
      </c>
      <c r="L92" s="34"/>
      <c r="M92" s="147" t="s">
        <v>1</v>
      </c>
      <c r="N92" s="148" t="s">
        <v>44</v>
      </c>
      <c r="O92" s="56"/>
      <c r="P92" s="149">
        <f>O92*H92</f>
        <v>0</v>
      </c>
      <c r="Q92" s="149">
        <v>0</v>
      </c>
      <c r="R92" s="149">
        <f>Q92*H92</f>
        <v>0</v>
      </c>
      <c r="S92" s="149">
        <v>0</v>
      </c>
      <c r="T92" s="150">
        <f>S92*H92</f>
        <v>0</v>
      </c>
      <c r="AR92" s="13" t="s">
        <v>132</v>
      </c>
      <c r="AT92" s="13" t="s">
        <v>127</v>
      </c>
      <c r="AU92" s="13" t="s">
        <v>73</v>
      </c>
      <c r="AY92" s="13" t="s">
        <v>133</v>
      </c>
      <c r="BE92" s="151">
        <f>IF(N92="základní",J92,0)</f>
        <v>0</v>
      </c>
      <c r="BF92" s="151">
        <f>IF(N92="snížená",J92,0)</f>
        <v>0</v>
      </c>
      <c r="BG92" s="151">
        <f>IF(N92="zákl. přenesená",J92,0)</f>
        <v>0</v>
      </c>
      <c r="BH92" s="151">
        <f>IF(N92="sníž. přenesená",J92,0)</f>
        <v>0</v>
      </c>
      <c r="BI92" s="151">
        <f>IF(N92="nulová",J92,0)</f>
        <v>0</v>
      </c>
      <c r="BJ92" s="13" t="s">
        <v>81</v>
      </c>
      <c r="BK92" s="151">
        <f>ROUND(I92*H92,2)</f>
        <v>0</v>
      </c>
      <c r="BL92" s="13" t="s">
        <v>132</v>
      </c>
      <c r="BM92" s="13" t="s">
        <v>440</v>
      </c>
    </row>
    <row r="93" spans="2:65" s="1" customFormat="1" ht="48.75">
      <c r="B93" s="30"/>
      <c r="C93" s="31"/>
      <c r="D93" s="152" t="s">
        <v>135</v>
      </c>
      <c r="E93" s="31"/>
      <c r="F93" s="153" t="s">
        <v>441</v>
      </c>
      <c r="G93" s="31"/>
      <c r="H93" s="31"/>
      <c r="I93" s="99"/>
      <c r="J93" s="31"/>
      <c r="K93" s="31"/>
      <c r="L93" s="34"/>
      <c r="M93" s="154"/>
      <c r="N93" s="56"/>
      <c r="O93" s="56"/>
      <c r="P93" s="56"/>
      <c r="Q93" s="56"/>
      <c r="R93" s="56"/>
      <c r="S93" s="56"/>
      <c r="T93" s="57"/>
      <c r="AT93" s="13" t="s">
        <v>135</v>
      </c>
      <c r="AU93" s="13" t="s">
        <v>73</v>
      </c>
    </row>
    <row r="94" spans="2:65" s="1" customFormat="1" ht="29.25">
      <c r="B94" s="30"/>
      <c r="C94" s="31"/>
      <c r="D94" s="152" t="s">
        <v>148</v>
      </c>
      <c r="E94" s="31"/>
      <c r="F94" s="177" t="s">
        <v>423</v>
      </c>
      <c r="G94" s="31"/>
      <c r="H94" s="31"/>
      <c r="I94" s="99"/>
      <c r="J94" s="31"/>
      <c r="K94" s="31"/>
      <c r="L94" s="34"/>
      <c r="M94" s="154"/>
      <c r="N94" s="56"/>
      <c r="O94" s="56"/>
      <c r="P94" s="56"/>
      <c r="Q94" s="56"/>
      <c r="R94" s="56"/>
      <c r="S94" s="56"/>
      <c r="T94" s="57"/>
      <c r="AT94" s="13" t="s">
        <v>148</v>
      </c>
      <c r="AU94" s="13" t="s">
        <v>73</v>
      </c>
    </row>
    <row r="95" spans="2:65" s="1" customFormat="1" ht="22.5" customHeight="1">
      <c r="B95" s="30"/>
      <c r="C95" s="140" t="s">
        <v>132</v>
      </c>
      <c r="D95" s="140" t="s">
        <v>127</v>
      </c>
      <c r="E95" s="141" t="s">
        <v>442</v>
      </c>
      <c r="F95" s="142" t="s">
        <v>443</v>
      </c>
      <c r="G95" s="143" t="s">
        <v>145</v>
      </c>
      <c r="H95" s="144">
        <v>1</v>
      </c>
      <c r="I95" s="145"/>
      <c r="J95" s="146">
        <f>ROUND(I95*H95,2)</f>
        <v>0</v>
      </c>
      <c r="K95" s="142" t="s">
        <v>131</v>
      </c>
      <c r="L95" s="34"/>
      <c r="M95" s="147" t="s">
        <v>1</v>
      </c>
      <c r="N95" s="148" t="s">
        <v>44</v>
      </c>
      <c r="O95" s="56"/>
      <c r="P95" s="149">
        <f>O95*H95</f>
        <v>0</v>
      </c>
      <c r="Q95" s="149">
        <v>0</v>
      </c>
      <c r="R95" s="149">
        <f>Q95*H95</f>
        <v>0</v>
      </c>
      <c r="S95" s="149">
        <v>0</v>
      </c>
      <c r="T95" s="150">
        <f>S95*H95</f>
        <v>0</v>
      </c>
      <c r="AR95" s="13" t="s">
        <v>132</v>
      </c>
      <c r="AT95" s="13" t="s">
        <v>127</v>
      </c>
      <c r="AU95" s="13" t="s">
        <v>73</v>
      </c>
      <c r="AY95" s="13" t="s">
        <v>133</v>
      </c>
      <c r="BE95" s="151">
        <f>IF(N95="základní",J95,0)</f>
        <v>0</v>
      </c>
      <c r="BF95" s="151">
        <f>IF(N95="snížená",J95,0)</f>
        <v>0</v>
      </c>
      <c r="BG95" s="151">
        <f>IF(N95="zákl. přenesená",J95,0)</f>
        <v>0</v>
      </c>
      <c r="BH95" s="151">
        <f>IF(N95="sníž. přenesená",J95,0)</f>
        <v>0</v>
      </c>
      <c r="BI95" s="151">
        <f>IF(N95="nulová",J95,0)</f>
        <v>0</v>
      </c>
      <c r="BJ95" s="13" t="s">
        <v>81</v>
      </c>
      <c r="BK95" s="151">
        <f>ROUND(I95*H95,2)</f>
        <v>0</v>
      </c>
      <c r="BL95" s="13" t="s">
        <v>132</v>
      </c>
      <c r="BM95" s="13" t="s">
        <v>444</v>
      </c>
    </row>
    <row r="96" spans="2:65" s="1" customFormat="1" ht="48.75">
      <c r="B96" s="30"/>
      <c r="C96" s="31"/>
      <c r="D96" s="152" t="s">
        <v>135</v>
      </c>
      <c r="E96" s="31"/>
      <c r="F96" s="153" t="s">
        <v>445</v>
      </c>
      <c r="G96" s="31"/>
      <c r="H96" s="31"/>
      <c r="I96" s="99"/>
      <c r="J96" s="31"/>
      <c r="K96" s="31"/>
      <c r="L96" s="34"/>
      <c r="M96" s="154"/>
      <c r="N96" s="56"/>
      <c r="O96" s="56"/>
      <c r="P96" s="56"/>
      <c r="Q96" s="56"/>
      <c r="R96" s="56"/>
      <c r="S96" s="56"/>
      <c r="T96" s="57"/>
      <c r="AT96" s="13" t="s">
        <v>135</v>
      </c>
      <c r="AU96" s="13" t="s">
        <v>73</v>
      </c>
    </row>
    <row r="97" spans="2:65" s="1" customFormat="1" ht="22.5" customHeight="1">
      <c r="B97" s="30"/>
      <c r="C97" s="140" t="s">
        <v>170</v>
      </c>
      <c r="D97" s="140" t="s">
        <v>127</v>
      </c>
      <c r="E97" s="141" t="s">
        <v>446</v>
      </c>
      <c r="F97" s="142" t="s">
        <v>447</v>
      </c>
      <c r="G97" s="143" t="s">
        <v>145</v>
      </c>
      <c r="H97" s="144">
        <v>32</v>
      </c>
      <c r="I97" s="145"/>
      <c r="J97" s="146">
        <f>ROUND(I97*H97,2)</f>
        <v>0</v>
      </c>
      <c r="K97" s="142" t="s">
        <v>131</v>
      </c>
      <c r="L97" s="34"/>
      <c r="M97" s="147" t="s">
        <v>1</v>
      </c>
      <c r="N97" s="148" t="s">
        <v>44</v>
      </c>
      <c r="O97" s="56"/>
      <c r="P97" s="149">
        <f>O97*H97</f>
        <v>0</v>
      </c>
      <c r="Q97" s="149">
        <v>0</v>
      </c>
      <c r="R97" s="149">
        <f>Q97*H97</f>
        <v>0</v>
      </c>
      <c r="S97" s="149">
        <v>0</v>
      </c>
      <c r="T97" s="150">
        <f>S97*H97</f>
        <v>0</v>
      </c>
      <c r="AR97" s="13" t="s">
        <v>132</v>
      </c>
      <c r="AT97" s="13" t="s">
        <v>127</v>
      </c>
      <c r="AU97" s="13" t="s">
        <v>73</v>
      </c>
      <c r="AY97" s="13" t="s">
        <v>133</v>
      </c>
      <c r="BE97" s="151">
        <f>IF(N97="základní",J97,0)</f>
        <v>0</v>
      </c>
      <c r="BF97" s="151">
        <f>IF(N97="snížená",J97,0)</f>
        <v>0</v>
      </c>
      <c r="BG97" s="151">
        <f>IF(N97="zákl. přenesená",J97,0)</f>
        <v>0</v>
      </c>
      <c r="BH97" s="151">
        <f>IF(N97="sníž. přenesená",J97,0)</f>
        <v>0</v>
      </c>
      <c r="BI97" s="151">
        <f>IF(N97="nulová",J97,0)</f>
        <v>0</v>
      </c>
      <c r="BJ97" s="13" t="s">
        <v>81</v>
      </c>
      <c r="BK97" s="151">
        <f>ROUND(I97*H97,2)</f>
        <v>0</v>
      </c>
      <c r="BL97" s="13" t="s">
        <v>132</v>
      </c>
      <c r="BM97" s="13" t="s">
        <v>448</v>
      </c>
    </row>
    <row r="98" spans="2:65" s="1" customFormat="1" ht="19.5">
      <c r="B98" s="30"/>
      <c r="C98" s="31"/>
      <c r="D98" s="152" t="s">
        <v>135</v>
      </c>
      <c r="E98" s="31"/>
      <c r="F98" s="153" t="s">
        <v>449</v>
      </c>
      <c r="G98" s="31"/>
      <c r="H98" s="31"/>
      <c r="I98" s="99"/>
      <c r="J98" s="31"/>
      <c r="K98" s="31"/>
      <c r="L98" s="34"/>
      <c r="M98" s="154"/>
      <c r="N98" s="56"/>
      <c r="O98" s="56"/>
      <c r="P98" s="56"/>
      <c r="Q98" s="56"/>
      <c r="R98" s="56"/>
      <c r="S98" s="56"/>
      <c r="T98" s="57"/>
      <c r="AT98" s="13" t="s">
        <v>135</v>
      </c>
      <c r="AU98" s="13" t="s">
        <v>73</v>
      </c>
    </row>
    <row r="99" spans="2:65" s="1" customFormat="1" ht="58.5">
      <c r="B99" s="30"/>
      <c r="C99" s="31"/>
      <c r="D99" s="152" t="s">
        <v>148</v>
      </c>
      <c r="E99" s="31"/>
      <c r="F99" s="177" t="s">
        <v>450</v>
      </c>
      <c r="G99" s="31"/>
      <c r="H99" s="31"/>
      <c r="I99" s="99"/>
      <c r="J99" s="31"/>
      <c r="K99" s="31"/>
      <c r="L99" s="34"/>
      <c r="M99" s="154"/>
      <c r="N99" s="56"/>
      <c r="O99" s="56"/>
      <c r="P99" s="56"/>
      <c r="Q99" s="56"/>
      <c r="R99" s="56"/>
      <c r="S99" s="56"/>
      <c r="T99" s="57"/>
      <c r="AT99" s="13" t="s">
        <v>148</v>
      </c>
      <c r="AU99" s="13" t="s">
        <v>73</v>
      </c>
    </row>
    <row r="100" spans="2:65" s="1" customFormat="1" ht="22.5" customHeight="1">
      <c r="B100" s="30"/>
      <c r="C100" s="140" t="s">
        <v>181</v>
      </c>
      <c r="D100" s="140" t="s">
        <v>127</v>
      </c>
      <c r="E100" s="141" t="s">
        <v>451</v>
      </c>
      <c r="F100" s="142" t="s">
        <v>452</v>
      </c>
      <c r="G100" s="143" t="s">
        <v>145</v>
      </c>
      <c r="H100" s="144">
        <v>32</v>
      </c>
      <c r="I100" s="145"/>
      <c r="J100" s="146">
        <f>ROUND(I100*H100,2)</f>
        <v>0</v>
      </c>
      <c r="K100" s="142" t="s">
        <v>131</v>
      </c>
      <c r="L100" s="34"/>
      <c r="M100" s="147" t="s">
        <v>1</v>
      </c>
      <c r="N100" s="148" t="s">
        <v>44</v>
      </c>
      <c r="O100" s="56"/>
      <c r="P100" s="149">
        <f>O100*H100</f>
        <v>0</v>
      </c>
      <c r="Q100" s="149">
        <v>0</v>
      </c>
      <c r="R100" s="149">
        <f>Q100*H100</f>
        <v>0</v>
      </c>
      <c r="S100" s="149">
        <v>0</v>
      </c>
      <c r="T100" s="150">
        <f>S100*H100</f>
        <v>0</v>
      </c>
      <c r="AR100" s="13" t="s">
        <v>132</v>
      </c>
      <c r="AT100" s="13" t="s">
        <v>127</v>
      </c>
      <c r="AU100" s="13" t="s">
        <v>73</v>
      </c>
      <c r="AY100" s="13" t="s">
        <v>133</v>
      </c>
      <c r="BE100" s="151">
        <f>IF(N100="základní",J100,0)</f>
        <v>0</v>
      </c>
      <c r="BF100" s="151">
        <f>IF(N100="snížená",J100,0)</f>
        <v>0</v>
      </c>
      <c r="BG100" s="151">
        <f>IF(N100="zákl. přenesená",J100,0)</f>
        <v>0</v>
      </c>
      <c r="BH100" s="151">
        <f>IF(N100="sníž. přenesená",J100,0)</f>
        <v>0</v>
      </c>
      <c r="BI100" s="151">
        <f>IF(N100="nulová",J100,0)</f>
        <v>0</v>
      </c>
      <c r="BJ100" s="13" t="s">
        <v>81</v>
      </c>
      <c r="BK100" s="151">
        <f>ROUND(I100*H100,2)</f>
        <v>0</v>
      </c>
      <c r="BL100" s="13" t="s">
        <v>132</v>
      </c>
      <c r="BM100" s="13" t="s">
        <v>453</v>
      </c>
    </row>
    <row r="101" spans="2:65" s="1" customFormat="1" ht="19.5">
      <c r="B101" s="30"/>
      <c r="C101" s="31"/>
      <c r="D101" s="152" t="s">
        <v>135</v>
      </c>
      <c r="E101" s="31"/>
      <c r="F101" s="153" t="s">
        <v>454</v>
      </c>
      <c r="G101" s="31"/>
      <c r="H101" s="31"/>
      <c r="I101" s="99"/>
      <c r="J101" s="31"/>
      <c r="K101" s="31"/>
      <c r="L101" s="34"/>
      <c r="M101" s="154"/>
      <c r="N101" s="56"/>
      <c r="O101" s="56"/>
      <c r="P101" s="56"/>
      <c r="Q101" s="56"/>
      <c r="R101" s="56"/>
      <c r="S101" s="56"/>
      <c r="T101" s="57"/>
      <c r="AT101" s="13" t="s">
        <v>135</v>
      </c>
      <c r="AU101" s="13" t="s">
        <v>73</v>
      </c>
    </row>
    <row r="102" spans="2:65" s="1" customFormat="1" ht="58.5">
      <c r="B102" s="30"/>
      <c r="C102" s="31"/>
      <c r="D102" s="152" t="s">
        <v>148</v>
      </c>
      <c r="E102" s="31"/>
      <c r="F102" s="177" t="s">
        <v>450</v>
      </c>
      <c r="G102" s="31"/>
      <c r="H102" s="31"/>
      <c r="I102" s="99"/>
      <c r="J102" s="31"/>
      <c r="K102" s="31"/>
      <c r="L102" s="34"/>
      <c r="M102" s="154"/>
      <c r="N102" s="56"/>
      <c r="O102" s="56"/>
      <c r="P102" s="56"/>
      <c r="Q102" s="56"/>
      <c r="R102" s="56"/>
      <c r="S102" s="56"/>
      <c r="T102" s="57"/>
      <c r="AT102" s="13" t="s">
        <v>148</v>
      </c>
      <c r="AU102" s="13" t="s">
        <v>73</v>
      </c>
    </row>
    <row r="103" spans="2:65" s="1" customFormat="1" ht="22.5" customHeight="1">
      <c r="B103" s="30"/>
      <c r="C103" s="140" t="s">
        <v>186</v>
      </c>
      <c r="D103" s="140" t="s">
        <v>127</v>
      </c>
      <c r="E103" s="141" t="s">
        <v>455</v>
      </c>
      <c r="F103" s="142" t="s">
        <v>456</v>
      </c>
      <c r="G103" s="143" t="s">
        <v>145</v>
      </c>
      <c r="H103" s="144">
        <v>96</v>
      </c>
      <c r="I103" s="145"/>
      <c r="J103" s="146">
        <f>ROUND(I103*H103,2)</f>
        <v>0</v>
      </c>
      <c r="K103" s="142" t="s">
        <v>131</v>
      </c>
      <c r="L103" s="34"/>
      <c r="M103" s="147" t="s">
        <v>1</v>
      </c>
      <c r="N103" s="148" t="s">
        <v>44</v>
      </c>
      <c r="O103" s="56"/>
      <c r="P103" s="149">
        <f>O103*H103</f>
        <v>0</v>
      </c>
      <c r="Q103" s="149">
        <v>0</v>
      </c>
      <c r="R103" s="149">
        <f>Q103*H103</f>
        <v>0</v>
      </c>
      <c r="S103" s="149">
        <v>0</v>
      </c>
      <c r="T103" s="150">
        <f>S103*H103</f>
        <v>0</v>
      </c>
      <c r="AR103" s="13" t="s">
        <v>132</v>
      </c>
      <c r="AT103" s="13" t="s">
        <v>127</v>
      </c>
      <c r="AU103" s="13" t="s">
        <v>73</v>
      </c>
      <c r="AY103" s="13" t="s">
        <v>133</v>
      </c>
      <c r="BE103" s="151">
        <f>IF(N103="základní",J103,0)</f>
        <v>0</v>
      </c>
      <c r="BF103" s="151">
        <f>IF(N103="snížená",J103,0)</f>
        <v>0</v>
      </c>
      <c r="BG103" s="151">
        <f>IF(N103="zákl. přenesená",J103,0)</f>
        <v>0</v>
      </c>
      <c r="BH103" s="151">
        <f>IF(N103="sníž. přenesená",J103,0)</f>
        <v>0</v>
      </c>
      <c r="BI103" s="151">
        <f>IF(N103="nulová",J103,0)</f>
        <v>0</v>
      </c>
      <c r="BJ103" s="13" t="s">
        <v>81</v>
      </c>
      <c r="BK103" s="151">
        <f>ROUND(I103*H103,2)</f>
        <v>0</v>
      </c>
      <c r="BL103" s="13" t="s">
        <v>132</v>
      </c>
      <c r="BM103" s="13" t="s">
        <v>457</v>
      </c>
    </row>
    <row r="104" spans="2:65" s="1" customFormat="1" ht="39">
      <c r="B104" s="30"/>
      <c r="C104" s="31"/>
      <c r="D104" s="152" t="s">
        <v>135</v>
      </c>
      <c r="E104" s="31"/>
      <c r="F104" s="153" t="s">
        <v>458</v>
      </c>
      <c r="G104" s="31"/>
      <c r="H104" s="31"/>
      <c r="I104" s="99"/>
      <c r="J104" s="31"/>
      <c r="K104" s="31"/>
      <c r="L104" s="34"/>
      <c r="M104" s="154"/>
      <c r="N104" s="56"/>
      <c r="O104" s="56"/>
      <c r="P104" s="56"/>
      <c r="Q104" s="56"/>
      <c r="R104" s="56"/>
      <c r="S104" s="56"/>
      <c r="T104" s="57"/>
      <c r="AT104" s="13" t="s">
        <v>135</v>
      </c>
      <c r="AU104" s="13" t="s">
        <v>73</v>
      </c>
    </row>
    <row r="105" spans="2:65" s="1" customFormat="1" ht="39">
      <c r="B105" s="30"/>
      <c r="C105" s="31"/>
      <c r="D105" s="152" t="s">
        <v>148</v>
      </c>
      <c r="E105" s="31"/>
      <c r="F105" s="177" t="s">
        <v>459</v>
      </c>
      <c r="G105" s="31"/>
      <c r="H105" s="31"/>
      <c r="I105" s="99"/>
      <c r="J105" s="31"/>
      <c r="K105" s="31"/>
      <c r="L105" s="34"/>
      <c r="M105" s="154"/>
      <c r="N105" s="56"/>
      <c r="O105" s="56"/>
      <c r="P105" s="56"/>
      <c r="Q105" s="56"/>
      <c r="R105" s="56"/>
      <c r="S105" s="56"/>
      <c r="T105" s="57"/>
      <c r="AT105" s="13" t="s">
        <v>148</v>
      </c>
      <c r="AU105" s="13" t="s">
        <v>73</v>
      </c>
    </row>
    <row r="106" spans="2:65" s="1" customFormat="1" ht="22.5" customHeight="1">
      <c r="B106" s="30"/>
      <c r="C106" s="140" t="s">
        <v>191</v>
      </c>
      <c r="D106" s="140" t="s">
        <v>127</v>
      </c>
      <c r="E106" s="141" t="s">
        <v>460</v>
      </c>
      <c r="F106" s="142" t="s">
        <v>461</v>
      </c>
      <c r="G106" s="143" t="s">
        <v>145</v>
      </c>
      <c r="H106" s="144">
        <v>58</v>
      </c>
      <c r="I106" s="145"/>
      <c r="J106" s="146">
        <f>ROUND(I106*H106,2)</f>
        <v>0</v>
      </c>
      <c r="K106" s="142" t="s">
        <v>131</v>
      </c>
      <c r="L106" s="34"/>
      <c r="M106" s="147" t="s">
        <v>1</v>
      </c>
      <c r="N106" s="148" t="s">
        <v>44</v>
      </c>
      <c r="O106" s="56"/>
      <c r="P106" s="149">
        <f>O106*H106</f>
        <v>0</v>
      </c>
      <c r="Q106" s="149">
        <v>0</v>
      </c>
      <c r="R106" s="149">
        <f>Q106*H106</f>
        <v>0</v>
      </c>
      <c r="S106" s="149">
        <v>0</v>
      </c>
      <c r="T106" s="150">
        <f>S106*H106</f>
        <v>0</v>
      </c>
      <c r="AR106" s="13" t="s">
        <v>132</v>
      </c>
      <c r="AT106" s="13" t="s">
        <v>127</v>
      </c>
      <c r="AU106" s="13" t="s">
        <v>73</v>
      </c>
      <c r="AY106" s="13" t="s">
        <v>133</v>
      </c>
      <c r="BE106" s="151">
        <f>IF(N106="základní",J106,0)</f>
        <v>0</v>
      </c>
      <c r="BF106" s="151">
        <f>IF(N106="snížená",J106,0)</f>
        <v>0</v>
      </c>
      <c r="BG106" s="151">
        <f>IF(N106="zákl. přenesená",J106,0)</f>
        <v>0</v>
      </c>
      <c r="BH106" s="151">
        <f>IF(N106="sníž. přenesená",J106,0)</f>
        <v>0</v>
      </c>
      <c r="BI106" s="151">
        <f>IF(N106="nulová",J106,0)</f>
        <v>0</v>
      </c>
      <c r="BJ106" s="13" t="s">
        <v>81</v>
      </c>
      <c r="BK106" s="151">
        <f>ROUND(I106*H106,2)</f>
        <v>0</v>
      </c>
      <c r="BL106" s="13" t="s">
        <v>132</v>
      </c>
      <c r="BM106" s="13" t="s">
        <v>462</v>
      </c>
    </row>
    <row r="107" spans="2:65" s="1" customFormat="1" ht="39">
      <c r="B107" s="30"/>
      <c r="C107" s="31"/>
      <c r="D107" s="152" t="s">
        <v>135</v>
      </c>
      <c r="E107" s="31"/>
      <c r="F107" s="153" t="s">
        <v>463</v>
      </c>
      <c r="G107" s="31"/>
      <c r="H107" s="31"/>
      <c r="I107" s="99"/>
      <c r="J107" s="31"/>
      <c r="K107" s="31"/>
      <c r="L107" s="34"/>
      <c r="M107" s="154"/>
      <c r="N107" s="56"/>
      <c r="O107" s="56"/>
      <c r="P107" s="56"/>
      <c r="Q107" s="56"/>
      <c r="R107" s="56"/>
      <c r="S107" s="56"/>
      <c r="T107" s="57"/>
      <c r="AT107" s="13" t="s">
        <v>135</v>
      </c>
      <c r="AU107" s="13" t="s">
        <v>73</v>
      </c>
    </row>
    <row r="108" spans="2:65" s="1" customFormat="1" ht="39">
      <c r="B108" s="30"/>
      <c r="C108" s="31"/>
      <c r="D108" s="152" t="s">
        <v>148</v>
      </c>
      <c r="E108" s="31"/>
      <c r="F108" s="177" t="s">
        <v>459</v>
      </c>
      <c r="G108" s="31"/>
      <c r="H108" s="31"/>
      <c r="I108" s="99"/>
      <c r="J108" s="31"/>
      <c r="K108" s="31"/>
      <c r="L108" s="34"/>
      <c r="M108" s="154"/>
      <c r="N108" s="56"/>
      <c r="O108" s="56"/>
      <c r="P108" s="56"/>
      <c r="Q108" s="56"/>
      <c r="R108" s="56"/>
      <c r="S108" s="56"/>
      <c r="T108" s="57"/>
      <c r="AT108" s="13" t="s">
        <v>148</v>
      </c>
      <c r="AU108" s="13" t="s">
        <v>73</v>
      </c>
    </row>
    <row r="109" spans="2:65" s="1" customFormat="1" ht="22.5" customHeight="1">
      <c r="B109" s="30"/>
      <c r="C109" s="140" t="s">
        <v>207</v>
      </c>
      <c r="D109" s="140" t="s">
        <v>127</v>
      </c>
      <c r="E109" s="141" t="s">
        <v>464</v>
      </c>
      <c r="F109" s="142" t="s">
        <v>465</v>
      </c>
      <c r="G109" s="143" t="s">
        <v>145</v>
      </c>
      <c r="H109" s="144">
        <v>40</v>
      </c>
      <c r="I109" s="145"/>
      <c r="J109" s="146">
        <f>ROUND(I109*H109,2)</f>
        <v>0</v>
      </c>
      <c r="K109" s="142" t="s">
        <v>131</v>
      </c>
      <c r="L109" s="34"/>
      <c r="M109" s="147" t="s">
        <v>1</v>
      </c>
      <c r="N109" s="148" t="s">
        <v>44</v>
      </c>
      <c r="O109" s="56"/>
      <c r="P109" s="149">
        <f>O109*H109</f>
        <v>0</v>
      </c>
      <c r="Q109" s="149">
        <v>0</v>
      </c>
      <c r="R109" s="149">
        <f>Q109*H109</f>
        <v>0</v>
      </c>
      <c r="S109" s="149">
        <v>0</v>
      </c>
      <c r="T109" s="150">
        <f>S109*H109</f>
        <v>0</v>
      </c>
      <c r="AR109" s="13" t="s">
        <v>132</v>
      </c>
      <c r="AT109" s="13" t="s">
        <v>127</v>
      </c>
      <c r="AU109" s="13" t="s">
        <v>73</v>
      </c>
      <c r="AY109" s="13" t="s">
        <v>133</v>
      </c>
      <c r="BE109" s="151">
        <f>IF(N109="základní",J109,0)</f>
        <v>0</v>
      </c>
      <c r="BF109" s="151">
        <f>IF(N109="snížená",J109,0)</f>
        <v>0</v>
      </c>
      <c r="BG109" s="151">
        <f>IF(N109="zákl. přenesená",J109,0)</f>
        <v>0</v>
      </c>
      <c r="BH109" s="151">
        <f>IF(N109="sníž. přenesená",J109,0)</f>
        <v>0</v>
      </c>
      <c r="BI109" s="151">
        <f>IF(N109="nulová",J109,0)</f>
        <v>0</v>
      </c>
      <c r="BJ109" s="13" t="s">
        <v>81</v>
      </c>
      <c r="BK109" s="151">
        <f>ROUND(I109*H109,2)</f>
        <v>0</v>
      </c>
      <c r="BL109" s="13" t="s">
        <v>132</v>
      </c>
      <c r="BM109" s="13" t="s">
        <v>466</v>
      </c>
    </row>
    <row r="110" spans="2:65" s="1" customFormat="1" ht="39">
      <c r="B110" s="30"/>
      <c r="C110" s="31"/>
      <c r="D110" s="152" t="s">
        <v>135</v>
      </c>
      <c r="E110" s="31"/>
      <c r="F110" s="153" t="s">
        <v>467</v>
      </c>
      <c r="G110" s="31"/>
      <c r="H110" s="31"/>
      <c r="I110" s="99"/>
      <c r="J110" s="31"/>
      <c r="K110" s="31"/>
      <c r="L110" s="34"/>
      <c r="M110" s="154"/>
      <c r="N110" s="56"/>
      <c r="O110" s="56"/>
      <c r="P110" s="56"/>
      <c r="Q110" s="56"/>
      <c r="R110" s="56"/>
      <c r="S110" s="56"/>
      <c r="T110" s="57"/>
      <c r="AT110" s="13" t="s">
        <v>135</v>
      </c>
      <c r="AU110" s="13" t="s">
        <v>73</v>
      </c>
    </row>
    <row r="111" spans="2:65" s="1" customFormat="1" ht="97.5">
      <c r="B111" s="30"/>
      <c r="C111" s="31"/>
      <c r="D111" s="152" t="s">
        <v>148</v>
      </c>
      <c r="E111" s="31"/>
      <c r="F111" s="177" t="s">
        <v>468</v>
      </c>
      <c r="G111" s="31"/>
      <c r="H111" s="31"/>
      <c r="I111" s="99"/>
      <c r="J111" s="31"/>
      <c r="K111" s="31"/>
      <c r="L111" s="34"/>
      <c r="M111" s="154"/>
      <c r="N111" s="56"/>
      <c r="O111" s="56"/>
      <c r="P111" s="56"/>
      <c r="Q111" s="56"/>
      <c r="R111" s="56"/>
      <c r="S111" s="56"/>
      <c r="T111" s="57"/>
      <c r="AT111" s="13" t="s">
        <v>148</v>
      </c>
      <c r="AU111" s="13" t="s">
        <v>73</v>
      </c>
    </row>
    <row r="112" spans="2:65" s="1" customFormat="1" ht="22.5" customHeight="1">
      <c r="B112" s="30"/>
      <c r="C112" s="140" t="s">
        <v>218</v>
      </c>
      <c r="D112" s="140" t="s">
        <v>127</v>
      </c>
      <c r="E112" s="141" t="s">
        <v>283</v>
      </c>
      <c r="F112" s="142" t="s">
        <v>284</v>
      </c>
      <c r="G112" s="143" t="s">
        <v>145</v>
      </c>
      <c r="H112" s="144">
        <v>11</v>
      </c>
      <c r="I112" s="145"/>
      <c r="J112" s="146">
        <f>ROUND(I112*H112,2)</f>
        <v>0</v>
      </c>
      <c r="K112" s="142" t="s">
        <v>131</v>
      </c>
      <c r="L112" s="34"/>
      <c r="M112" s="147" t="s">
        <v>1</v>
      </c>
      <c r="N112" s="148" t="s">
        <v>44</v>
      </c>
      <c r="O112" s="56"/>
      <c r="P112" s="149">
        <f>O112*H112</f>
        <v>0</v>
      </c>
      <c r="Q112" s="149">
        <v>0</v>
      </c>
      <c r="R112" s="149">
        <f>Q112*H112</f>
        <v>0</v>
      </c>
      <c r="S112" s="149">
        <v>0</v>
      </c>
      <c r="T112" s="150">
        <f>S112*H112</f>
        <v>0</v>
      </c>
      <c r="AR112" s="13" t="s">
        <v>132</v>
      </c>
      <c r="AT112" s="13" t="s">
        <v>127</v>
      </c>
      <c r="AU112" s="13" t="s">
        <v>73</v>
      </c>
      <c r="AY112" s="13" t="s">
        <v>133</v>
      </c>
      <c r="BE112" s="151">
        <f>IF(N112="základní",J112,0)</f>
        <v>0</v>
      </c>
      <c r="BF112" s="151">
        <f>IF(N112="snížená",J112,0)</f>
        <v>0</v>
      </c>
      <c r="BG112" s="151">
        <f>IF(N112="zákl. přenesená",J112,0)</f>
        <v>0</v>
      </c>
      <c r="BH112" s="151">
        <f>IF(N112="sníž. přenesená",J112,0)</f>
        <v>0</v>
      </c>
      <c r="BI112" s="151">
        <f>IF(N112="nulová",J112,0)</f>
        <v>0</v>
      </c>
      <c r="BJ112" s="13" t="s">
        <v>81</v>
      </c>
      <c r="BK112" s="151">
        <f>ROUND(I112*H112,2)</f>
        <v>0</v>
      </c>
      <c r="BL112" s="13" t="s">
        <v>132</v>
      </c>
      <c r="BM112" s="13" t="s">
        <v>469</v>
      </c>
    </row>
    <row r="113" spans="2:65" s="1" customFormat="1" ht="39">
      <c r="B113" s="30"/>
      <c r="C113" s="31"/>
      <c r="D113" s="152" t="s">
        <v>135</v>
      </c>
      <c r="E113" s="31"/>
      <c r="F113" s="153" t="s">
        <v>286</v>
      </c>
      <c r="G113" s="31"/>
      <c r="H113" s="31"/>
      <c r="I113" s="99"/>
      <c r="J113" s="31"/>
      <c r="K113" s="31"/>
      <c r="L113" s="34"/>
      <c r="M113" s="154"/>
      <c r="N113" s="56"/>
      <c r="O113" s="56"/>
      <c r="P113" s="56"/>
      <c r="Q113" s="56"/>
      <c r="R113" s="56"/>
      <c r="S113" s="56"/>
      <c r="T113" s="57"/>
      <c r="AT113" s="13" t="s">
        <v>135</v>
      </c>
      <c r="AU113" s="13" t="s">
        <v>73</v>
      </c>
    </row>
    <row r="114" spans="2:65" s="1" customFormat="1" ht="48.75">
      <c r="B114" s="30"/>
      <c r="C114" s="31"/>
      <c r="D114" s="152" t="s">
        <v>148</v>
      </c>
      <c r="E114" s="31"/>
      <c r="F114" s="177" t="s">
        <v>470</v>
      </c>
      <c r="G114" s="31"/>
      <c r="H114" s="31"/>
      <c r="I114" s="99"/>
      <c r="J114" s="31"/>
      <c r="K114" s="31"/>
      <c r="L114" s="34"/>
      <c r="M114" s="154"/>
      <c r="N114" s="56"/>
      <c r="O114" s="56"/>
      <c r="P114" s="56"/>
      <c r="Q114" s="56"/>
      <c r="R114" s="56"/>
      <c r="S114" s="56"/>
      <c r="T114" s="57"/>
      <c r="AT114" s="13" t="s">
        <v>148</v>
      </c>
      <c r="AU114" s="13" t="s">
        <v>73</v>
      </c>
    </row>
    <row r="115" spans="2:65" s="1" customFormat="1" ht="22.5" customHeight="1">
      <c r="B115" s="30"/>
      <c r="C115" s="140" t="s">
        <v>230</v>
      </c>
      <c r="D115" s="140" t="s">
        <v>127</v>
      </c>
      <c r="E115" s="141" t="s">
        <v>471</v>
      </c>
      <c r="F115" s="142" t="s">
        <v>472</v>
      </c>
      <c r="G115" s="143" t="s">
        <v>145</v>
      </c>
      <c r="H115" s="144">
        <v>46</v>
      </c>
      <c r="I115" s="145"/>
      <c r="J115" s="146">
        <f>ROUND(I115*H115,2)</f>
        <v>0</v>
      </c>
      <c r="K115" s="142" t="s">
        <v>131</v>
      </c>
      <c r="L115" s="34"/>
      <c r="M115" s="147" t="s">
        <v>1</v>
      </c>
      <c r="N115" s="148" t="s">
        <v>44</v>
      </c>
      <c r="O115" s="56"/>
      <c r="P115" s="149">
        <f>O115*H115</f>
        <v>0</v>
      </c>
      <c r="Q115" s="149">
        <v>0</v>
      </c>
      <c r="R115" s="149">
        <f>Q115*H115</f>
        <v>0</v>
      </c>
      <c r="S115" s="149">
        <v>0</v>
      </c>
      <c r="T115" s="150">
        <f>S115*H115</f>
        <v>0</v>
      </c>
      <c r="AR115" s="13" t="s">
        <v>132</v>
      </c>
      <c r="AT115" s="13" t="s">
        <v>127</v>
      </c>
      <c r="AU115" s="13" t="s">
        <v>73</v>
      </c>
      <c r="AY115" s="13" t="s">
        <v>133</v>
      </c>
      <c r="BE115" s="151">
        <f>IF(N115="základní",J115,0)</f>
        <v>0</v>
      </c>
      <c r="BF115" s="151">
        <f>IF(N115="snížená",J115,0)</f>
        <v>0</v>
      </c>
      <c r="BG115" s="151">
        <f>IF(N115="zákl. přenesená",J115,0)</f>
        <v>0</v>
      </c>
      <c r="BH115" s="151">
        <f>IF(N115="sníž. přenesená",J115,0)</f>
        <v>0</v>
      </c>
      <c r="BI115" s="151">
        <f>IF(N115="nulová",J115,0)</f>
        <v>0</v>
      </c>
      <c r="BJ115" s="13" t="s">
        <v>81</v>
      </c>
      <c r="BK115" s="151">
        <f>ROUND(I115*H115,2)</f>
        <v>0</v>
      </c>
      <c r="BL115" s="13" t="s">
        <v>132</v>
      </c>
      <c r="BM115" s="13" t="s">
        <v>473</v>
      </c>
    </row>
    <row r="116" spans="2:65" s="1" customFormat="1" ht="39">
      <c r="B116" s="30"/>
      <c r="C116" s="31"/>
      <c r="D116" s="152" t="s">
        <v>135</v>
      </c>
      <c r="E116" s="31"/>
      <c r="F116" s="153" t="s">
        <v>474</v>
      </c>
      <c r="G116" s="31"/>
      <c r="H116" s="31"/>
      <c r="I116" s="99"/>
      <c r="J116" s="31"/>
      <c r="K116" s="31"/>
      <c r="L116" s="34"/>
      <c r="M116" s="154"/>
      <c r="N116" s="56"/>
      <c r="O116" s="56"/>
      <c r="P116" s="56"/>
      <c r="Q116" s="56"/>
      <c r="R116" s="56"/>
      <c r="S116" s="56"/>
      <c r="T116" s="57"/>
      <c r="AT116" s="13" t="s">
        <v>135</v>
      </c>
      <c r="AU116" s="13" t="s">
        <v>73</v>
      </c>
    </row>
    <row r="117" spans="2:65" s="1" customFormat="1" ht="126.75">
      <c r="B117" s="30"/>
      <c r="C117" s="31"/>
      <c r="D117" s="152" t="s">
        <v>148</v>
      </c>
      <c r="E117" s="31"/>
      <c r="F117" s="177" t="s">
        <v>475</v>
      </c>
      <c r="G117" s="31"/>
      <c r="H117" s="31"/>
      <c r="I117" s="99"/>
      <c r="J117" s="31"/>
      <c r="K117" s="31"/>
      <c r="L117" s="34"/>
      <c r="M117" s="154"/>
      <c r="N117" s="56"/>
      <c r="O117" s="56"/>
      <c r="P117" s="56"/>
      <c r="Q117" s="56"/>
      <c r="R117" s="56"/>
      <c r="S117" s="56"/>
      <c r="T117" s="57"/>
      <c r="AT117" s="13" t="s">
        <v>148</v>
      </c>
      <c r="AU117" s="13" t="s">
        <v>73</v>
      </c>
    </row>
    <row r="118" spans="2:65" s="1" customFormat="1" ht="22.5" customHeight="1">
      <c r="B118" s="30"/>
      <c r="C118" s="140" t="s">
        <v>8</v>
      </c>
      <c r="D118" s="140" t="s">
        <v>127</v>
      </c>
      <c r="E118" s="141" t="s">
        <v>476</v>
      </c>
      <c r="F118" s="142" t="s">
        <v>477</v>
      </c>
      <c r="G118" s="143" t="s">
        <v>478</v>
      </c>
      <c r="H118" s="144">
        <v>133</v>
      </c>
      <c r="I118" s="145"/>
      <c r="J118" s="146">
        <f>ROUND(I118*H118,2)</f>
        <v>0</v>
      </c>
      <c r="K118" s="142" t="s">
        <v>131</v>
      </c>
      <c r="L118" s="34"/>
      <c r="M118" s="147" t="s">
        <v>1</v>
      </c>
      <c r="N118" s="148" t="s">
        <v>44</v>
      </c>
      <c r="O118" s="56"/>
      <c r="P118" s="149">
        <f>O118*H118</f>
        <v>0</v>
      </c>
      <c r="Q118" s="149">
        <v>0</v>
      </c>
      <c r="R118" s="149">
        <f>Q118*H118</f>
        <v>0</v>
      </c>
      <c r="S118" s="149">
        <v>0</v>
      </c>
      <c r="T118" s="150">
        <f>S118*H118</f>
        <v>0</v>
      </c>
      <c r="AR118" s="13" t="s">
        <v>132</v>
      </c>
      <c r="AT118" s="13" t="s">
        <v>127</v>
      </c>
      <c r="AU118" s="13" t="s">
        <v>73</v>
      </c>
      <c r="AY118" s="13" t="s">
        <v>133</v>
      </c>
      <c r="BE118" s="151">
        <f>IF(N118="základní",J118,0)</f>
        <v>0</v>
      </c>
      <c r="BF118" s="151">
        <f>IF(N118="snížená",J118,0)</f>
        <v>0</v>
      </c>
      <c r="BG118" s="151">
        <f>IF(N118="zákl. přenesená",J118,0)</f>
        <v>0</v>
      </c>
      <c r="BH118" s="151">
        <f>IF(N118="sníž. přenesená",J118,0)</f>
        <v>0</v>
      </c>
      <c r="BI118" s="151">
        <f>IF(N118="nulová",J118,0)</f>
        <v>0</v>
      </c>
      <c r="BJ118" s="13" t="s">
        <v>81</v>
      </c>
      <c r="BK118" s="151">
        <f>ROUND(I118*H118,2)</f>
        <v>0</v>
      </c>
      <c r="BL118" s="13" t="s">
        <v>132</v>
      </c>
      <c r="BM118" s="13" t="s">
        <v>479</v>
      </c>
    </row>
    <row r="119" spans="2:65" s="1" customFormat="1" ht="29.25">
      <c r="B119" s="30"/>
      <c r="C119" s="31"/>
      <c r="D119" s="152" t="s">
        <v>135</v>
      </c>
      <c r="E119" s="31"/>
      <c r="F119" s="153" t="s">
        <v>480</v>
      </c>
      <c r="G119" s="31"/>
      <c r="H119" s="31"/>
      <c r="I119" s="99"/>
      <c r="J119" s="31"/>
      <c r="K119" s="31"/>
      <c r="L119" s="34"/>
      <c r="M119" s="154"/>
      <c r="N119" s="56"/>
      <c r="O119" s="56"/>
      <c r="P119" s="56"/>
      <c r="Q119" s="56"/>
      <c r="R119" s="56"/>
      <c r="S119" s="56"/>
      <c r="T119" s="57"/>
      <c r="AT119" s="13" t="s">
        <v>135</v>
      </c>
      <c r="AU119" s="13" t="s">
        <v>73</v>
      </c>
    </row>
    <row r="120" spans="2:65" s="1" customFormat="1" ht="156">
      <c r="B120" s="30"/>
      <c r="C120" s="31"/>
      <c r="D120" s="152" t="s">
        <v>148</v>
      </c>
      <c r="E120" s="31"/>
      <c r="F120" s="177" t="s">
        <v>481</v>
      </c>
      <c r="G120" s="31"/>
      <c r="H120" s="31"/>
      <c r="I120" s="99"/>
      <c r="J120" s="31"/>
      <c r="K120" s="31"/>
      <c r="L120" s="34"/>
      <c r="M120" s="154"/>
      <c r="N120" s="56"/>
      <c r="O120" s="56"/>
      <c r="P120" s="56"/>
      <c r="Q120" s="56"/>
      <c r="R120" s="56"/>
      <c r="S120" s="56"/>
      <c r="T120" s="57"/>
      <c r="AT120" s="13" t="s">
        <v>148</v>
      </c>
      <c r="AU120" s="13" t="s">
        <v>73</v>
      </c>
    </row>
    <row r="121" spans="2:65" s="1" customFormat="1" ht="22.5" customHeight="1">
      <c r="B121" s="30"/>
      <c r="C121" s="140" t="s">
        <v>482</v>
      </c>
      <c r="D121" s="140" t="s">
        <v>127</v>
      </c>
      <c r="E121" s="141" t="s">
        <v>277</v>
      </c>
      <c r="F121" s="142" t="s">
        <v>278</v>
      </c>
      <c r="G121" s="143" t="s">
        <v>145</v>
      </c>
      <c r="H121" s="144">
        <v>51</v>
      </c>
      <c r="I121" s="145"/>
      <c r="J121" s="146">
        <f>ROUND(I121*H121,2)</f>
        <v>0</v>
      </c>
      <c r="K121" s="142" t="s">
        <v>131</v>
      </c>
      <c r="L121" s="34"/>
      <c r="M121" s="147" t="s">
        <v>1</v>
      </c>
      <c r="N121" s="148" t="s">
        <v>44</v>
      </c>
      <c r="O121" s="56"/>
      <c r="P121" s="149">
        <f>O121*H121</f>
        <v>0</v>
      </c>
      <c r="Q121" s="149">
        <v>0</v>
      </c>
      <c r="R121" s="149">
        <f>Q121*H121</f>
        <v>0</v>
      </c>
      <c r="S121" s="149">
        <v>0</v>
      </c>
      <c r="T121" s="150">
        <f>S121*H121</f>
        <v>0</v>
      </c>
      <c r="AR121" s="13" t="s">
        <v>132</v>
      </c>
      <c r="AT121" s="13" t="s">
        <v>127</v>
      </c>
      <c r="AU121" s="13" t="s">
        <v>73</v>
      </c>
      <c r="AY121" s="13" t="s">
        <v>133</v>
      </c>
      <c r="BE121" s="151">
        <f>IF(N121="základní",J121,0)</f>
        <v>0</v>
      </c>
      <c r="BF121" s="151">
        <f>IF(N121="snížená",J121,0)</f>
        <v>0</v>
      </c>
      <c r="BG121" s="151">
        <f>IF(N121="zákl. přenesená",J121,0)</f>
        <v>0</v>
      </c>
      <c r="BH121" s="151">
        <f>IF(N121="sníž. přenesená",J121,0)</f>
        <v>0</v>
      </c>
      <c r="BI121" s="151">
        <f>IF(N121="nulová",J121,0)</f>
        <v>0</v>
      </c>
      <c r="BJ121" s="13" t="s">
        <v>81</v>
      </c>
      <c r="BK121" s="151">
        <f>ROUND(I121*H121,2)</f>
        <v>0</v>
      </c>
      <c r="BL121" s="13" t="s">
        <v>132</v>
      </c>
      <c r="BM121" s="13" t="s">
        <v>483</v>
      </c>
    </row>
    <row r="122" spans="2:65" s="1" customFormat="1" ht="19.5">
      <c r="B122" s="30"/>
      <c r="C122" s="31"/>
      <c r="D122" s="152" t="s">
        <v>135</v>
      </c>
      <c r="E122" s="31"/>
      <c r="F122" s="153" t="s">
        <v>280</v>
      </c>
      <c r="G122" s="31"/>
      <c r="H122" s="31"/>
      <c r="I122" s="99"/>
      <c r="J122" s="31"/>
      <c r="K122" s="31"/>
      <c r="L122" s="34"/>
      <c r="M122" s="154"/>
      <c r="N122" s="56"/>
      <c r="O122" s="56"/>
      <c r="P122" s="56"/>
      <c r="Q122" s="56"/>
      <c r="R122" s="56"/>
      <c r="S122" s="56"/>
      <c r="T122" s="57"/>
      <c r="AT122" s="13" t="s">
        <v>135</v>
      </c>
      <c r="AU122" s="13" t="s">
        <v>73</v>
      </c>
    </row>
    <row r="123" spans="2:65" s="1" customFormat="1" ht="97.5">
      <c r="B123" s="30"/>
      <c r="C123" s="31"/>
      <c r="D123" s="152" t="s">
        <v>148</v>
      </c>
      <c r="E123" s="31"/>
      <c r="F123" s="177" t="s">
        <v>484</v>
      </c>
      <c r="G123" s="31"/>
      <c r="H123" s="31"/>
      <c r="I123" s="99"/>
      <c r="J123" s="31"/>
      <c r="K123" s="31"/>
      <c r="L123" s="34"/>
      <c r="M123" s="154"/>
      <c r="N123" s="56"/>
      <c r="O123" s="56"/>
      <c r="P123" s="56"/>
      <c r="Q123" s="56"/>
      <c r="R123" s="56"/>
      <c r="S123" s="56"/>
      <c r="T123" s="57"/>
      <c r="AT123" s="13" t="s">
        <v>148</v>
      </c>
      <c r="AU123" s="13" t="s">
        <v>73</v>
      </c>
    </row>
    <row r="124" spans="2:65" s="1" customFormat="1" ht="22.5" customHeight="1">
      <c r="B124" s="30"/>
      <c r="C124" s="140" t="s">
        <v>288</v>
      </c>
      <c r="D124" s="140" t="s">
        <v>127</v>
      </c>
      <c r="E124" s="141" t="s">
        <v>485</v>
      </c>
      <c r="F124" s="142" t="s">
        <v>486</v>
      </c>
      <c r="G124" s="143" t="s">
        <v>145</v>
      </c>
      <c r="H124" s="144">
        <v>5</v>
      </c>
      <c r="I124" s="145"/>
      <c r="J124" s="146">
        <f>ROUND(I124*H124,2)</f>
        <v>0</v>
      </c>
      <c r="K124" s="142" t="s">
        <v>131</v>
      </c>
      <c r="L124" s="34"/>
      <c r="M124" s="147" t="s">
        <v>1</v>
      </c>
      <c r="N124" s="148" t="s">
        <v>44</v>
      </c>
      <c r="O124" s="56"/>
      <c r="P124" s="149">
        <f>O124*H124</f>
        <v>0</v>
      </c>
      <c r="Q124" s="149">
        <v>0</v>
      </c>
      <c r="R124" s="149">
        <f>Q124*H124</f>
        <v>0</v>
      </c>
      <c r="S124" s="149">
        <v>0</v>
      </c>
      <c r="T124" s="150">
        <f>S124*H124</f>
        <v>0</v>
      </c>
      <c r="AR124" s="13" t="s">
        <v>132</v>
      </c>
      <c r="AT124" s="13" t="s">
        <v>127</v>
      </c>
      <c r="AU124" s="13" t="s">
        <v>73</v>
      </c>
      <c r="AY124" s="13" t="s">
        <v>133</v>
      </c>
      <c r="BE124" s="151">
        <f>IF(N124="základní",J124,0)</f>
        <v>0</v>
      </c>
      <c r="BF124" s="151">
        <f>IF(N124="snížená",J124,0)</f>
        <v>0</v>
      </c>
      <c r="BG124" s="151">
        <f>IF(N124="zákl. přenesená",J124,0)</f>
        <v>0</v>
      </c>
      <c r="BH124" s="151">
        <f>IF(N124="sníž. přenesená",J124,0)</f>
        <v>0</v>
      </c>
      <c r="BI124" s="151">
        <f>IF(N124="nulová",J124,0)</f>
        <v>0</v>
      </c>
      <c r="BJ124" s="13" t="s">
        <v>81</v>
      </c>
      <c r="BK124" s="151">
        <f>ROUND(I124*H124,2)</f>
        <v>0</v>
      </c>
      <c r="BL124" s="13" t="s">
        <v>132</v>
      </c>
      <c r="BM124" s="13" t="s">
        <v>487</v>
      </c>
    </row>
    <row r="125" spans="2:65" s="1" customFormat="1" ht="19.5">
      <c r="B125" s="30"/>
      <c r="C125" s="31"/>
      <c r="D125" s="152" t="s">
        <v>135</v>
      </c>
      <c r="E125" s="31"/>
      <c r="F125" s="153" t="s">
        <v>488</v>
      </c>
      <c r="G125" s="31"/>
      <c r="H125" s="31"/>
      <c r="I125" s="99"/>
      <c r="J125" s="31"/>
      <c r="K125" s="31"/>
      <c r="L125" s="34"/>
      <c r="M125" s="154"/>
      <c r="N125" s="56"/>
      <c r="O125" s="56"/>
      <c r="P125" s="56"/>
      <c r="Q125" s="56"/>
      <c r="R125" s="56"/>
      <c r="S125" s="56"/>
      <c r="T125" s="57"/>
      <c r="AT125" s="13" t="s">
        <v>135</v>
      </c>
      <c r="AU125" s="13" t="s">
        <v>73</v>
      </c>
    </row>
    <row r="126" spans="2:65" s="1" customFormat="1" ht="39">
      <c r="B126" s="30"/>
      <c r="C126" s="31"/>
      <c r="D126" s="152" t="s">
        <v>148</v>
      </c>
      <c r="E126" s="31"/>
      <c r="F126" s="177" t="s">
        <v>489</v>
      </c>
      <c r="G126" s="31"/>
      <c r="H126" s="31"/>
      <c r="I126" s="99"/>
      <c r="J126" s="31"/>
      <c r="K126" s="31"/>
      <c r="L126" s="34"/>
      <c r="M126" s="154"/>
      <c r="N126" s="56"/>
      <c r="O126" s="56"/>
      <c r="P126" s="56"/>
      <c r="Q126" s="56"/>
      <c r="R126" s="56"/>
      <c r="S126" s="56"/>
      <c r="T126" s="57"/>
      <c r="AT126" s="13" t="s">
        <v>148</v>
      </c>
      <c r="AU126" s="13" t="s">
        <v>73</v>
      </c>
    </row>
    <row r="127" spans="2:65" s="1" customFormat="1" ht="22.5" customHeight="1">
      <c r="B127" s="30"/>
      <c r="C127" s="140" t="s">
        <v>336</v>
      </c>
      <c r="D127" s="140" t="s">
        <v>127</v>
      </c>
      <c r="E127" s="141" t="s">
        <v>490</v>
      </c>
      <c r="F127" s="142" t="s">
        <v>491</v>
      </c>
      <c r="G127" s="143" t="s">
        <v>291</v>
      </c>
      <c r="H127" s="144">
        <v>43.75</v>
      </c>
      <c r="I127" s="145"/>
      <c r="J127" s="146">
        <f>ROUND(I127*H127,2)</f>
        <v>0</v>
      </c>
      <c r="K127" s="142" t="s">
        <v>131</v>
      </c>
      <c r="L127" s="34"/>
      <c r="M127" s="147" t="s">
        <v>1</v>
      </c>
      <c r="N127" s="148" t="s">
        <v>44</v>
      </c>
      <c r="O127" s="56"/>
      <c r="P127" s="149">
        <f>O127*H127</f>
        <v>0</v>
      </c>
      <c r="Q127" s="149">
        <v>0</v>
      </c>
      <c r="R127" s="149">
        <f>Q127*H127</f>
        <v>0</v>
      </c>
      <c r="S127" s="149">
        <v>0</v>
      </c>
      <c r="T127" s="150">
        <f>S127*H127</f>
        <v>0</v>
      </c>
      <c r="AR127" s="13" t="s">
        <v>132</v>
      </c>
      <c r="AT127" s="13" t="s">
        <v>127</v>
      </c>
      <c r="AU127" s="13" t="s">
        <v>73</v>
      </c>
      <c r="AY127" s="13" t="s">
        <v>133</v>
      </c>
      <c r="BE127" s="151">
        <f>IF(N127="základní",J127,0)</f>
        <v>0</v>
      </c>
      <c r="BF127" s="151">
        <f>IF(N127="snížená",J127,0)</f>
        <v>0</v>
      </c>
      <c r="BG127" s="151">
        <f>IF(N127="zákl. přenesená",J127,0)</f>
        <v>0</v>
      </c>
      <c r="BH127" s="151">
        <f>IF(N127="sníž. přenesená",J127,0)</f>
        <v>0</v>
      </c>
      <c r="BI127" s="151">
        <f>IF(N127="nulová",J127,0)</f>
        <v>0</v>
      </c>
      <c r="BJ127" s="13" t="s">
        <v>81</v>
      </c>
      <c r="BK127" s="151">
        <f>ROUND(I127*H127,2)</f>
        <v>0</v>
      </c>
      <c r="BL127" s="13" t="s">
        <v>132</v>
      </c>
      <c r="BM127" s="13" t="s">
        <v>492</v>
      </c>
    </row>
    <row r="128" spans="2:65" s="1" customFormat="1" ht="19.5">
      <c r="B128" s="30"/>
      <c r="C128" s="31"/>
      <c r="D128" s="152" t="s">
        <v>135</v>
      </c>
      <c r="E128" s="31"/>
      <c r="F128" s="153" t="s">
        <v>493</v>
      </c>
      <c r="G128" s="31"/>
      <c r="H128" s="31"/>
      <c r="I128" s="99"/>
      <c r="J128" s="31"/>
      <c r="K128" s="31"/>
      <c r="L128" s="34"/>
      <c r="M128" s="154"/>
      <c r="N128" s="56"/>
      <c r="O128" s="56"/>
      <c r="P128" s="56"/>
      <c r="Q128" s="56"/>
      <c r="R128" s="56"/>
      <c r="S128" s="56"/>
      <c r="T128" s="57"/>
      <c r="AT128" s="13" t="s">
        <v>135</v>
      </c>
      <c r="AU128" s="13" t="s">
        <v>73</v>
      </c>
    </row>
    <row r="129" spans="2:65" s="1" customFormat="1" ht="29.25">
      <c r="B129" s="30"/>
      <c r="C129" s="31"/>
      <c r="D129" s="152" t="s">
        <v>148</v>
      </c>
      <c r="E129" s="31"/>
      <c r="F129" s="177" t="s">
        <v>494</v>
      </c>
      <c r="G129" s="31"/>
      <c r="H129" s="31"/>
      <c r="I129" s="99"/>
      <c r="J129" s="31"/>
      <c r="K129" s="31"/>
      <c r="L129" s="34"/>
      <c r="M129" s="154"/>
      <c r="N129" s="56"/>
      <c r="O129" s="56"/>
      <c r="P129" s="56"/>
      <c r="Q129" s="56"/>
      <c r="R129" s="56"/>
      <c r="S129" s="56"/>
      <c r="T129" s="57"/>
      <c r="AT129" s="13" t="s">
        <v>148</v>
      </c>
      <c r="AU129" s="13" t="s">
        <v>73</v>
      </c>
    </row>
    <row r="130" spans="2:65" s="1" customFormat="1" ht="22.5" customHeight="1">
      <c r="B130" s="30"/>
      <c r="C130" s="140" t="s">
        <v>351</v>
      </c>
      <c r="D130" s="140" t="s">
        <v>127</v>
      </c>
      <c r="E130" s="141" t="s">
        <v>495</v>
      </c>
      <c r="F130" s="142" t="s">
        <v>496</v>
      </c>
      <c r="G130" s="143" t="s">
        <v>291</v>
      </c>
      <c r="H130" s="144">
        <v>43.75</v>
      </c>
      <c r="I130" s="145"/>
      <c r="J130" s="146">
        <f>ROUND(I130*H130,2)</f>
        <v>0</v>
      </c>
      <c r="K130" s="142" t="s">
        <v>131</v>
      </c>
      <c r="L130" s="34"/>
      <c r="M130" s="147" t="s">
        <v>1</v>
      </c>
      <c r="N130" s="148" t="s">
        <v>44</v>
      </c>
      <c r="O130" s="56"/>
      <c r="P130" s="149">
        <f>O130*H130</f>
        <v>0</v>
      </c>
      <c r="Q130" s="149">
        <v>0</v>
      </c>
      <c r="R130" s="149">
        <f>Q130*H130</f>
        <v>0</v>
      </c>
      <c r="S130" s="149">
        <v>0</v>
      </c>
      <c r="T130" s="150">
        <f>S130*H130</f>
        <v>0</v>
      </c>
      <c r="AR130" s="13" t="s">
        <v>132</v>
      </c>
      <c r="AT130" s="13" t="s">
        <v>127</v>
      </c>
      <c r="AU130" s="13" t="s">
        <v>73</v>
      </c>
      <c r="AY130" s="13" t="s">
        <v>133</v>
      </c>
      <c r="BE130" s="151">
        <f>IF(N130="základní",J130,0)</f>
        <v>0</v>
      </c>
      <c r="BF130" s="151">
        <f>IF(N130="snížená",J130,0)</f>
        <v>0</v>
      </c>
      <c r="BG130" s="151">
        <f>IF(N130="zákl. přenesená",J130,0)</f>
        <v>0</v>
      </c>
      <c r="BH130" s="151">
        <f>IF(N130="sníž. přenesená",J130,0)</f>
        <v>0</v>
      </c>
      <c r="BI130" s="151">
        <f>IF(N130="nulová",J130,0)</f>
        <v>0</v>
      </c>
      <c r="BJ130" s="13" t="s">
        <v>81</v>
      </c>
      <c r="BK130" s="151">
        <f>ROUND(I130*H130,2)</f>
        <v>0</v>
      </c>
      <c r="BL130" s="13" t="s">
        <v>132</v>
      </c>
      <c r="BM130" s="13" t="s">
        <v>497</v>
      </c>
    </row>
    <row r="131" spans="2:65" s="1" customFormat="1" ht="19.5">
      <c r="B131" s="30"/>
      <c r="C131" s="31"/>
      <c r="D131" s="152" t="s">
        <v>135</v>
      </c>
      <c r="E131" s="31"/>
      <c r="F131" s="153" t="s">
        <v>498</v>
      </c>
      <c r="G131" s="31"/>
      <c r="H131" s="31"/>
      <c r="I131" s="99"/>
      <c r="J131" s="31"/>
      <c r="K131" s="31"/>
      <c r="L131" s="34"/>
      <c r="M131" s="154"/>
      <c r="N131" s="56"/>
      <c r="O131" s="56"/>
      <c r="P131" s="56"/>
      <c r="Q131" s="56"/>
      <c r="R131" s="56"/>
      <c r="S131" s="56"/>
      <c r="T131" s="57"/>
      <c r="AT131" s="13" t="s">
        <v>135</v>
      </c>
      <c r="AU131" s="13" t="s">
        <v>73</v>
      </c>
    </row>
    <row r="132" spans="2:65" s="1" customFormat="1" ht="29.25">
      <c r="B132" s="30"/>
      <c r="C132" s="31"/>
      <c r="D132" s="152" t="s">
        <v>148</v>
      </c>
      <c r="E132" s="31"/>
      <c r="F132" s="177" t="s">
        <v>494</v>
      </c>
      <c r="G132" s="31"/>
      <c r="H132" s="31"/>
      <c r="I132" s="99"/>
      <c r="J132" s="31"/>
      <c r="K132" s="31"/>
      <c r="L132" s="34"/>
      <c r="M132" s="154"/>
      <c r="N132" s="56"/>
      <c r="O132" s="56"/>
      <c r="P132" s="56"/>
      <c r="Q132" s="56"/>
      <c r="R132" s="56"/>
      <c r="S132" s="56"/>
      <c r="T132" s="57"/>
      <c r="AT132" s="13" t="s">
        <v>148</v>
      </c>
      <c r="AU132" s="13" t="s">
        <v>73</v>
      </c>
    </row>
    <row r="133" spans="2:65" s="1" customFormat="1" ht="22.5" customHeight="1">
      <c r="B133" s="30"/>
      <c r="C133" s="140" t="s">
        <v>357</v>
      </c>
      <c r="D133" s="140" t="s">
        <v>127</v>
      </c>
      <c r="E133" s="141" t="s">
        <v>499</v>
      </c>
      <c r="F133" s="142" t="s">
        <v>500</v>
      </c>
      <c r="G133" s="143" t="s">
        <v>291</v>
      </c>
      <c r="H133" s="144">
        <v>43.75</v>
      </c>
      <c r="I133" s="145"/>
      <c r="J133" s="146">
        <f>ROUND(I133*H133,2)</f>
        <v>0</v>
      </c>
      <c r="K133" s="142" t="s">
        <v>131</v>
      </c>
      <c r="L133" s="34"/>
      <c r="M133" s="147" t="s">
        <v>1</v>
      </c>
      <c r="N133" s="148" t="s">
        <v>44</v>
      </c>
      <c r="O133" s="56"/>
      <c r="P133" s="149">
        <f>O133*H133</f>
        <v>0</v>
      </c>
      <c r="Q133" s="149">
        <v>0</v>
      </c>
      <c r="R133" s="149">
        <f>Q133*H133</f>
        <v>0</v>
      </c>
      <c r="S133" s="149">
        <v>0</v>
      </c>
      <c r="T133" s="150">
        <f>S133*H133</f>
        <v>0</v>
      </c>
      <c r="AR133" s="13" t="s">
        <v>132</v>
      </c>
      <c r="AT133" s="13" t="s">
        <v>127</v>
      </c>
      <c r="AU133" s="13" t="s">
        <v>73</v>
      </c>
      <c r="AY133" s="13" t="s">
        <v>133</v>
      </c>
      <c r="BE133" s="151">
        <f>IF(N133="základní",J133,0)</f>
        <v>0</v>
      </c>
      <c r="BF133" s="151">
        <f>IF(N133="snížená",J133,0)</f>
        <v>0</v>
      </c>
      <c r="BG133" s="151">
        <f>IF(N133="zákl. přenesená",J133,0)</f>
        <v>0</v>
      </c>
      <c r="BH133" s="151">
        <f>IF(N133="sníž. přenesená",J133,0)</f>
        <v>0</v>
      </c>
      <c r="BI133" s="151">
        <f>IF(N133="nulová",J133,0)</f>
        <v>0</v>
      </c>
      <c r="BJ133" s="13" t="s">
        <v>81</v>
      </c>
      <c r="BK133" s="151">
        <f>ROUND(I133*H133,2)</f>
        <v>0</v>
      </c>
      <c r="BL133" s="13" t="s">
        <v>132</v>
      </c>
      <c r="BM133" s="13" t="s">
        <v>501</v>
      </c>
    </row>
    <row r="134" spans="2:65" s="1" customFormat="1" ht="29.25">
      <c r="B134" s="30"/>
      <c r="C134" s="31"/>
      <c r="D134" s="152" t="s">
        <v>135</v>
      </c>
      <c r="E134" s="31"/>
      <c r="F134" s="153" t="s">
        <v>502</v>
      </c>
      <c r="G134" s="31"/>
      <c r="H134" s="31"/>
      <c r="I134" s="99"/>
      <c r="J134" s="31"/>
      <c r="K134" s="31"/>
      <c r="L134" s="34"/>
      <c r="M134" s="154"/>
      <c r="N134" s="56"/>
      <c r="O134" s="56"/>
      <c r="P134" s="56"/>
      <c r="Q134" s="56"/>
      <c r="R134" s="56"/>
      <c r="S134" s="56"/>
      <c r="T134" s="57"/>
      <c r="AT134" s="13" t="s">
        <v>135</v>
      </c>
      <c r="AU134" s="13" t="s">
        <v>73</v>
      </c>
    </row>
    <row r="135" spans="2:65" s="1" customFormat="1" ht="19.5">
      <c r="B135" s="30"/>
      <c r="C135" s="31"/>
      <c r="D135" s="152" t="s">
        <v>148</v>
      </c>
      <c r="E135" s="31"/>
      <c r="F135" s="177" t="s">
        <v>503</v>
      </c>
      <c r="G135" s="31"/>
      <c r="H135" s="31"/>
      <c r="I135" s="99"/>
      <c r="J135" s="31"/>
      <c r="K135" s="31"/>
      <c r="L135" s="34"/>
      <c r="M135" s="154"/>
      <c r="N135" s="56"/>
      <c r="O135" s="56"/>
      <c r="P135" s="56"/>
      <c r="Q135" s="56"/>
      <c r="R135" s="56"/>
      <c r="S135" s="56"/>
      <c r="T135" s="57"/>
      <c r="AT135" s="13" t="s">
        <v>148</v>
      </c>
      <c r="AU135" s="13" t="s">
        <v>73</v>
      </c>
    </row>
    <row r="136" spans="2:65" s="1" customFormat="1" ht="22.5" customHeight="1">
      <c r="B136" s="30"/>
      <c r="C136" s="140" t="s">
        <v>370</v>
      </c>
      <c r="D136" s="140" t="s">
        <v>127</v>
      </c>
      <c r="E136" s="141" t="s">
        <v>504</v>
      </c>
      <c r="F136" s="142" t="s">
        <v>505</v>
      </c>
      <c r="G136" s="143" t="s">
        <v>291</v>
      </c>
      <c r="H136" s="144">
        <v>96.4</v>
      </c>
      <c r="I136" s="145"/>
      <c r="J136" s="146">
        <f>ROUND(I136*H136,2)</f>
        <v>0</v>
      </c>
      <c r="K136" s="142" t="s">
        <v>131</v>
      </c>
      <c r="L136" s="34"/>
      <c r="M136" s="147" t="s">
        <v>1</v>
      </c>
      <c r="N136" s="148" t="s">
        <v>44</v>
      </c>
      <c r="O136" s="56"/>
      <c r="P136" s="149">
        <f>O136*H136</f>
        <v>0</v>
      </c>
      <c r="Q136" s="149">
        <v>0</v>
      </c>
      <c r="R136" s="149">
        <f>Q136*H136</f>
        <v>0</v>
      </c>
      <c r="S136" s="149">
        <v>0</v>
      </c>
      <c r="T136" s="150">
        <f>S136*H136</f>
        <v>0</v>
      </c>
      <c r="AR136" s="13" t="s">
        <v>132</v>
      </c>
      <c r="AT136" s="13" t="s">
        <v>127</v>
      </c>
      <c r="AU136" s="13" t="s">
        <v>73</v>
      </c>
      <c r="AY136" s="13" t="s">
        <v>133</v>
      </c>
      <c r="BE136" s="151">
        <f>IF(N136="základní",J136,0)</f>
        <v>0</v>
      </c>
      <c r="BF136" s="151">
        <f>IF(N136="snížená",J136,0)</f>
        <v>0</v>
      </c>
      <c r="BG136" s="151">
        <f>IF(N136="zákl. přenesená",J136,0)</f>
        <v>0</v>
      </c>
      <c r="BH136" s="151">
        <f>IF(N136="sníž. přenesená",J136,0)</f>
        <v>0</v>
      </c>
      <c r="BI136" s="151">
        <f>IF(N136="nulová",J136,0)</f>
        <v>0</v>
      </c>
      <c r="BJ136" s="13" t="s">
        <v>81</v>
      </c>
      <c r="BK136" s="151">
        <f>ROUND(I136*H136,2)</f>
        <v>0</v>
      </c>
      <c r="BL136" s="13" t="s">
        <v>132</v>
      </c>
      <c r="BM136" s="13" t="s">
        <v>506</v>
      </c>
    </row>
    <row r="137" spans="2:65" s="1" customFormat="1" ht="19.5">
      <c r="B137" s="30"/>
      <c r="C137" s="31"/>
      <c r="D137" s="152" t="s">
        <v>135</v>
      </c>
      <c r="E137" s="31"/>
      <c r="F137" s="153" t="s">
        <v>507</v>
      </c>
      <c r="G137" s="31"/>
      <c r="H137" s="31"/>
      <c r="I137" s="99"/>
      <c r="J137" s="31"/>
      <c r="K137" s="31"/>
      <c r="L137" s="34"/>
      <c r="M137" s="154"/>
      <c r="N137" s="56"/>
      <c r="O137" s="56"/>
      <c r="P137" s="56"/>
      <c r="Q137" s="56"/>
      <c r="R137" s="56"/>
      <c r="S137" s="56"/>
      <c r="T137" s="57"/>
      <c r="AT137" s="13" t="s">
        <v>135</v>
      </c>
      <c r="AU137" s="13" t="s">
        <v>73</v>
      </c>
    </row>
    <row r="138" spans="2:65" s="1" customFormat="1" ht="39">
      <c r="B138" s="30"/>
      <c r="C138" s="31"/>
      <c r="D138" s="152" t="s">
        <v>148</v>
      </c>
      <c r="E138" s="31"/>
      <c r="F138" s="177" t="s">
        <v>508</v>
      </c>
      <c r="G138" s="31"/>
      <c r="H138" s="31"/>
      <c r="I138" s="99"/>
      <c r="J138" s="31"/>
      <c r="K138" s="31"/>
      <c r="L138" s="34"/>
      <c r="M138" s="154"/>
      <c r="N138" s="56"/>
      <c r="O138" s="56"/>
      <c r="P138" s="56"/>
      <c r="Q138" s="56"/>
      <c r="R138" s="56"/>
      <c r="S138" s="56"/>
      <c r="T138" s="57"/>
      <c r="AT138" s="13" t="s">
        <v>148</v>
      </c>
      <c r="AU138" s="13" t="s">
        <v>73</v>
      </c>
    </row>
    <row r="139" spans="2:65" s="1" customFormat="1" ht="22.5" customHeight="1">
      <c r="B139" s="30"/>
      <c r="C139" s="140" t="s">
        <v>376</v>
      </c>
      <c r="D139" s="140" t="s">
        <v>127</v>
      </c>
      <c r="E139" s="141" t="s">
        <v>509</v>
      </c>
      <c r="F139" s="142" t="s">
        <v>510</v>
      </c>
      <c r="G139" s="143" t="s">
        <v>291</v>
      </c>
      <c r="H139" s="144">
        <v>96.4</v>
      </c>
      <c r="I139" s="145"/>
      <c r="J139" s="146">
        <f>ROUND(I139*H139,2)</f>
        <v>0</v>
      </c>
      <c r="K139" s="142" t="s">
        <v>131</v>
      </c>
      <c r="L139" s="34"/>
      <c r="M139" s="147" t="s">
        <v>1</v>
      </c>
      <c r="N139" s="148" t="s">
        <v>44</v>
      </c>
      <c r="O139" s="56"/>
      <c r="P139" s="149">
        <f>O139*H139</f>
        <v>0</v>
      </c>
      <c r="Q139" s="149">
        <v>0</v>
      </c>
      <c r="R139" s="149">
        <f>Q139*H139</f>
        <v>0</v>
      </c>
      <c r="S139" s="149">
        <v>0</v>
      </c>
      <c r="T139" s="150">
        <f>S139*H139</f>
        <v>0</v>
      </c>
      <c r="AR139" s="13" t="s">
        <v>132</v>
      </c>
      <c r="AT139" s="13" t="s">
        <v>127</v>
      </c>
      <c r="AU139" s="13" t="s">
        <v>73</v>
      </c>
      <c r="AY139" s="13" t="s">
        <v>133</v>
      </c>
      <c r="BE139" s="151">
        <f>IF(N139="základní",J139,0)</f>
        <v>0</v>
      </c>
      <c r="BF139" s="151">
        <f>IF(N139="snížená",J139,0)</f>
        <v>0</v>
      </c>
      <c r="BG139" s="151">
        <f>IF(N139="zákl. přenesená",J139,0)</f>
        <v>0</v>
      </c>
      <c r="BH139" s="151">
        <f>IF(N139="sníž. přenesená",J139,0)</f>
        <v>0</v>
      </c>
      <c r="BI139" s="151">
        <f>IF(N139="nulová",J139,0)</f>
        <v>0</v>
      </c>
      <c r="BJ139" s="13" t="s">
        <v>81</v>
      </c>
      <c r="BK139" s="151">
        <f>ROUND(I139*H139,2)</f>
        <v>0</v>
      </c>
      <c r="BL139" s="13" t="s">
        <v>132</v>
      </c>
      <c r="BM139" s="13" t="s">
        <v>511</v>
      </c>
    </row>
    <row r="140" spans="2:65" s="1" customFormat="1" ht="19.5">
      <c r="B140" s="30"/>
      <c r="C140" s="31"/>
      <c r="D140" s="152" t="s">
        <v>135</v>
      </c>
      <c r="E140" s="31"/>
      <c r="F140" s="153" t="s">
        <v>512</v>
      </c>
      <c r="G140" s="31"/>
      <c r="H140" s="31"/>
      <c r="I140" s="99"/>
      <c r="J140" s="31"/>
      <c r="K140" s="31"/>
      <c r="L140" s="34"/>
      <c r="M140" s="154"/>
      <c r="N140" s="56"/>
      <c r="O140" s="56"/>
      <c r="P140" s="56"/>
      <c r="Q140" s="56"/>
      <c r="R140" s="56"/>
      <c r="S140" s="56"/>
      <c r="T140" s="57"/>
      <c r="AT140" s="13" t="s">
        <v>135</v>
      </c>
      <c r="AU140" s="13" t="s">
        <v>73</v>
      </c>
    </row>
    <row r="141" spans="2:65" s="1" customFormat="1" ht="39">
      <c r="B141" s="30"/>
      <c r="C141" s="31"/>
      <c r="D141" s="152" t="s">
        <v>148</v>
      </c>
      <c r="E141" s="31"/>
      <c r="F141" s="177" t="s">
        <v>508</v>
      </c>
      <c r="G141" s="31"/>
      <c r="H141" s="31"/>
      <c r="I141" s="99"/>
      <c r="J141" s="31"/>
      <c r="K141" s="31"/>
      <c r="L141" s="34"/>
      <c r="M141" s="154"/>
      <c r="N141" s="56"/>
      <c r="O141" s="56"/>
      <c r="P141" s="56"/>
      <c r="Q141" s="56"/>
      <c r="R141" s="56"/>
      <c r="S141" s="56"/>
      <c r="T141" s="57"/>
      <c r="AT141" s="13" t="s">
        <v>148</v>
      </c>
      <c r="AU141" s="13" t="s">
        <v>73</v>
      </c>
    </row>
    <row r="142" spans="2:65" s="1" customFormat="1" ht="22.5" customHeight="1">
      <c r="B142" s="30"/>
      <c r="C142" s="140" t="s">
        <v>295</v>
      </c>
      <c r="D142" s="140" t="s">
        <v>127</v>
      </c>
      <c r="E142" s="141" t="s">
        <v>513</v>
      </c>
      <c r="F142" s="142" t="s">
        <v>514</v>
      </c>
      <c r="G142" s="143" t="s">
        <v>194</v>
      </c>
      <c r="H142" s="144">
        <v>252.90199999999999</v>
      </c>
      <c r="I142" s="145"/>
      <c r="J142" s="146">
        <f>ROUND(I142*H142,2)</f>
        <v>0</v>
      </c>
      <c r="K142" s="142" t="s">
        <v>131</v>
      </c>
      <c r="L142" s="34"/>
      <c r="M142" s="147" t="s">
        <v>1</v>
      </c>
      <c r="N142" s="148" t="s">
        <v>44</v>
      </c>
      <c r="O142" s="56"/>
      <c r="P142" s="149">
        <f>O142*H142</f>
        <v>0</v>
      </c>
      <c r="Q142" s="149">
        <v>0</v>
      </c>
      <c r="R142" s="149">
        <f>Q142*H142</f>
        <v>0</v>
      </c>
      <c r="S142" s="149">
        <v>0</v>
      </c>
      <c r="T142" s="150">
        <f>S142*H142</f>
        <v>0</v>
      </c>
      <c r="AR142" s="13" t="s">
        <v>132</v>
      </c>
      <c r="AT142" s="13" t="s">
        <v>127</v>
      </c>
      <c r="AU142" s="13" t="s">
        <v>73</v>
      </c>
      <c r="AY142" s="13" t="s">
        <v>133</v>
      </c>
      <c r="BE142" s="151">
        <f>IF(N142="základní",J142,0)</f>
        <v>0</v>
      </c>
      <c r="BF142" s="151">
        <f>IF(N142="snížená",J142,0)</f>
        <v>0</v>
      </c>
      <c r="BG142" s="151">
        <f>IF(N142="zákl. přenesená",J142,0)</f>
        <v>0</v>
      </c>
      <c r="BH142" s="151">
        <f>IF(N142="sníž. přenesená",J142,0)</f>
        <v>0</v>
      </c>
      <c r="BI142" s="151">
        <f>IF(N142="nulová",J142,0)</f>
        <v>0</v>
      </c>
      <c r="BJ142" s="13" t="s">
        <v>81</v>
      </c>
      <c r="BK142" s="151">
        <f>ROUND(I142*H142,2)</f>
        <v>0</v>
      </c>
      <c r="BL142" s="13" t="s">
        <v>132</v>
      </c>
      <c r="BM142" s="13" t="s">
        <v>515</v>
      </c>
    </row>
    <row r="143" spans="2:65" s="1" customFormat="1" ht="29.25">
      <c r="B143" s="30"/>
      <c r="C143" s="31"/>
      <c r="D143" s="152" t="s">
        <v>135</v>
      </c>
      <c r="E143" s="31"/>
      <c r="F143" s="153" t="s">
        <v>516</v>
      </c>
      <c r="G143" s="31"/>
      <c r="H143" s="31"/>
      <c r="I143" s="99"/>
      <c r="J143" s="31"/>
      <c r="K143" s="31"/>
      <c r="L143" s="34"/>
      <c r="M143" s="154"/>
      <c r="N143" s="56"/>
      <c r="O143" s="56"/>
      <c r="P143" s="56"/>
      <c r="Q143" s="56"/>
      <c r="R143" s="56"/>
      <c r="S143" s="56"/>
      <c r="T143" s="57"/>
      <c r="AT143" s="13" t="s">
        <v>135</v>
      </c>
      <c r="AU143" s="13" t="s">
        <v>73</v>
      </c>
    </row>
    <row r="144" spans="2:65" s="8" customFormat="1" ht="11.25">
      <c r="B144" s="155"/>
      <c r="C144" s="156"/>
      <c r="D144" s="152" t="s">
        <v>137</v>
      </c>
      <c r="E144" s="157" t="s">
        <v>1</v>
      </c>
      <c r="F144" s="158" t="s">
        <v>517</v>
      </c>
      <c r="G144" s="156"/>
      <c r="H144" s="159">
        <v>48.491</v>
      </c>
      <c r="I144" s="160"/>
      <c r="J144" s="156"/>
      <c r="K144" s="156"/>
      <c r="L144" s="161"/>
      <c r="M144" s="162"/>
      <c r="N144" s="163"/>
      <c r="O144" s="163"/>
      <c r="P144" s="163"/>
      <c r="Q144" s="163"/>
      <c r="R144" s="163"/>
      <c r="S144" s="163"/>
      <c r="T144" s="164"/>
      <c r="AT144" s="165" t="s">
        <v>137</v>
      </c>
      <c r="AU144" s="165" t="s">
        <v>73</v>
      </c>
      <c r="AV144" s="8" t="s">
        <v>83</v>
      </c>
      <c r="AW144" s="8" t="s">
        <v>35</v>
      </c>
      <c r="AX144" s="8" t="s">
        <v>73</v>
      </c>
      <c r="AY144" s="165" t="s">
        <v>133</v>
      </c>
    </row>
    <row r="145" spans="2:65" s="8" customFormat="1" ht="11.25">
      <c r="B145" s="155"/>
      <c r="C145" s="156"/>
      <c r="D145" s="152" t="s">
        <v>137</v>
      </c>
      <c r="E145" s="157" t="s">
        <v>1</v>
      </c>
      <c r="F145" s="158" t="s">
        <v>518</v>
      </c>
      <c r="G145" s="156"/>
      <c r="H145" s="159">
        <v>39.65</v>
      </c>
      <c r="I145" s="160"/>
      <c r="J145" s="156"/>
      <c r="K145" s="156"/>
      <c r="L145" s="161"/>
      <c r="M145" s="162"/>
      <c r="N145" s="163"/>
      <c r="O145" s="163"/>
      <c r="P145" s="163"/>
      <c r="Q145" s="163"/>
      <c r="R145" s="163"/>
      <c r="S145" s="163"/>
      <c r="T145" s="164"/>
      <c r="AT145" s="165" t="s">
        <v>137</v>
      </c>
      <c r="AU145" s="165" t="s">
        <v>73</v>
      </c>
      <c r="AV145" s="8" t="s">
        <v>83</v>
      </c>
      <c r="AW145" s="8" t="s">
        <v>35</v>
      </c>
      <c r="AX145" s="8" t="s">
        <v>73</v>
      </c>
      <c r="AY145" s="165" t="s">
        <v>133</v>
      </c>
    </row>
    <row r="146" spans="2:65" s="8" customFormat="1" ht="11.25">
      <c r="B146" s="155"/>
      <c r="C146" s="156"/>
      <c r="D146" s="152" t="s">
        <v>137</v>
      </c>
      <c r="E146" s="157" t="s">
        <v>1</v>
      </c>
      <c r="F146" s="158" t="s">
        <v>519</v>
      </c>
      <c r="G146" s="156"/>
      <c r="H146" s="159">
        <v>25.422999999999998</v>
      </c>
      <c r="I146" s="160"/>
      <c r="J146" s="156"/>
      <c r="K146" s="156"/>
      <c r="L146" s="161"/>
      <c r="M146" s="162"/>
      <c r="N146" s="163"/>
      <c r="O146" s="163"/>
      <c r="P146" s="163"/>
      <c r="Q146" s="163"/>
      <c r="R146" s="163"/>
      <c r="S146" s="163"/>
      <c r="T146" s="164"/>
      <c r="AT146" s="165" t="s">
        <v>137</v>
      </c>
      <c r="AU146" s="165" t="s">
        <v>73</v>
      </c>
      <c r="AV146" s="8" t="s">
        <v>83</v>
      </c>
      <c r="AW146" s="8" t="s">
        <v>35</v>
      </c>
      <c r="AX146" s="8" t="s">
        <v>73</v>
      </c>
      <c r="AY146" s="165" t="s">
        <v>133</v>
      </c>
    </row>
    <row r="147" spans="2:65" s="8" customFormat="1" ht="11.25">
      <c r="B147" s="155"/>
      <c r="C147" s="156"/>
      <c r="D147" s="152" t="s">
        <v>137</v>
      </c>
      <c r="E147" s="157" t="s">
        <v>1</v>
      </c>
      <c r="F147" s="158" t="s">
        <v>520</v>
      </c>
      <c r="G147" s="156"/>
      <c r="H147" s="159">
        <v>37.15</v>
      </c>
      <c r="I147" s="160"/>
      <c r="J147" s="156"/>
      <c r="K147" s="156"/>
      <c r="L147" s="161"/>
      <c r="M147" s="162"/>
      <c r="N147" s="163"/>
      <c r="O147" s="163"/>
      <c r="P147" s="163"/>
      <c r="Q147" s="163"/>
      <c r="R147" s="163"/>
      <c r="S147" s="163"/>
      <c r="T147" s="164"/>
      <c r="AT147" s="165" t="s">
        <v>137</v>
      </c>
      <c r="AU147" s="165" t="s">
        <v>73</v>
      </c>
      <c r="AV147" s="8" t="s">
        <v>83</v>
      </c>
      <c r="AW147" s="8" t="s">
        <v>35</v>
      </c>
      <c r="AX147" s="8" t="s">
        <v>73</v>
      </c>
      <c r="AY147" s="165" t="s">
        <v>133</v>
      </c>
    </row>
    <row r="148" spans="2:65" s="8" customFormat="1" ht="11.25">
      <c r="B148" s="155"/>
      <c r="C148" s="156"/>
      <c r="D148" s="152" t="s">
        <v>137</v>
      </c>
      <c r="E148" s="157" t="s">
        <v>1</v>
      </c>
      <c r="F148" s="158" t="s">
        <v>521</v>
      </c>
      <c r="G148" s="156"/>
      <c r="H148" s="159">
        <v>43.148000000000003</v>
      </c>
      <c r="I148" s="160"/>
      <c r="J148" s="156"/>
      <c r="K148" s="156"/>
      <c r="L148" s="161"/>
      <c r="M148" s="162"/>
      <c r="N148" s="163"/>
      <c r="O148" s="163"/>
      <c r="P148" s="163"/>
      <c r="Q148" s="163"/>
      <c r="R148" s="163"/>
      <c r="S148" s="163"/>
      <c r="T148" s="164"/>
      <c r="AT148" s="165" t="s">
        <v>137</v>
      </c>
      <c r="AU148" s="165" t="s">
        <v>73</v>
      </c>
      <c r="AV148" s="8" t="s">
        <v>83</v>
      </c>
      <c r="AW148" s="8" t="s">
        <v>35</v>
      </c>
      <c r="AX148" s="8" t="s">
        <v>73</v>
      </c>
      <c r="AY148" s="165" t="s">
        <v>133</v>
      </c>
    </row>
    <row r="149" spans="2:65" s="8" customFormat="1" ht="11.25">
      <c r="B149" s="155"/>
      <c r="C149" s="156"/>
      <c r="D149" s="152" t="s">
        <v>137</v>
      </c>
      <c r="E149" s="157" t="s">
        <v>1</v>
      </c>
      <c r="F149" s="158" t="s">
        <v>522</v>
      </c>
      <c r="G149" s="156"/>
      <c r="H149" s="159">
        <v>43.148000000000003</v>
      </c>
      <c r="I149" s="160"/>
      <c r="J149" s="156"/>
      <c r="K149" s="156"/>
      <c r="L149" s="161"/>
      <c r="M149" s="162"/>
      <c r="N149" s="163"/>
      <c r="O149" s="163"/>
      <c r="P149" s="163"/>
      <c r="Q149" s="163"/>
      <c r="R149" s="163"/>
      <c r="S149" s="163"/>
      <c r="T149" s="164"/>
      <c r="AT149" s="165" t="s">
        <v>137</v>
      </c>
      <c r="AU149" s="165" t="s">
        <v>73</v>
      </c>
      <c r="AV149" s="8" t="s">
        <v>83</v>
      </c>
      <c r="AW149" s="8" t="s">
        <v>35</v>
      </c>
      <c r="AX149" s="8" t="s">
        <v>73</v>
      </c>
      <c r="AY149" s="165" t="s">
        <v>133</v>
      </c>
    </row>
    <row r="150" spans="2:65" s="8" customFormat="1" ht="11.25">
      <c r="B150" s="155"/>
      <c r="C150" s="156"/>
      <c r="D150" s="152" t="s">
        <v>137</v>
      </c>
      <c r="E150" s="157" t="s">
        <v>1</v>
      </c>
      <c r="F150" s="158" t="s">
        <v>523</v>
      </c>
      <c r="G150" s="156"/>
      <c r="H150" s="159">
        <v>4.093</v>
      </c>
      <c r="I150" s="160"/>
      <c r="J150" s="156"/>
      <c r="K150" s="156"/>
      <c r="L150" s="161"/>
      <c r="M150" s="162"/>
      <c r="N150" s="163"/>
      <c r="O150" s="163"/>
      <c r="P150" s="163"/>
      <c r="Q150" s="163"/>
      <c r="R150" s="163"/>
      <c r="S150" s="163"/>
      <c r="T150" s="164"/>
      <c r="AT150" s="165" t="s">
        <v>137</v>
      </c>
      <c r="AU150" s="165" t="s">
        <v>73</v>
      </c>
      <c r="AV150" s="8" t="s">
        <v>83</v>
      </c>
      <c r="AW150" s="8" t="s">
        <v>35</v>
      </c>
      <c r="AX150" s="8" t="s">
        <v>73</v>
      </c>
      <c r="AY150" s="165" t="s">
        <v>133</v>
      </c>
    </row>
    <row r="151" spans="2:65" s="8" customFormat="1" ht="11.25">
      <c r="B151" s="155"/>
      <c r="C151" s="156"/>
      <c r="D151" s="152" t="s">
        <v>137</v>
      </c>
      <c r="E151" s="157" t="s">
        <v>1</v>
      </c>
      <c r="F151" s="158" t="s">
        <v>524</v>
      </c>
      <c r="G151" s="156"/>
      <c r="H151" s="159">
        <v>6.9480000000000004</v>
      </c>
      <c r="I151" s="160"/>
      <c r="J151" s="156"/>
      <c r="K151" s="156"/>
      <c r="L151" s="161"/>
      <c r="M151" s="162"/>
      <c r="N151" s="163"/>
      <c r="O151" s="163"/>
      <c r="P151" s="163"/>
      <c r="Q151" s="163"/>
      <c r="R151" s="163"/>
      <c r="S151" s="163"/>
      <c r="T151" s="164"/>
      <c r="AT151" s="165" t="s">
        <v>137</v>
      </c>
      <c r="AU151" s="165" t="s">
        <v>73</v>
      </c>
      <c r="AV151" s="8" t="s">
        <v>83</v>
      </c>
      <c r="AW151" s="8" t="s">
        <v>35</v>
      </c>
      <c r="AX151" s="8" t="s">
        <v>73</v>
      </c>
      <c r="AY151" s="165" t="s">
        <v>133</v>
      </c>
    </row>
    <row r="152" spans="2:65" s="8" customFormat="1" ht="11.25">
      <c r="B152" s="155"/>
      <c r="C152" s="156"/>
      <c r="D152" s="152" t="s">
        <v>137</v>
      </c>
      <c r="E152" s="157" t="s">
        <v>1</v>
      </c>
      <c r="F152" s="158" t="s">
        <v>525</v>
      </c>
      <c r="G152" s="156"/>
      <c r="H152" s="159">
        <v>3.234</v>
      </c>
      <c r="I152" s="160"/>
      <c r="J152" s="156"/>
      <c r="K152" s="156"/>
      <c r="L152" s="161"/>
      <c r="M152" s="162"/>
      <c r="N152" s="163"/>
      <c r="O152" s="163"/>
      <c r="P152" s="163"/>
      <c r="Q152" s="163"/>
      <c r="R152" s="163"/>
      <c r="S152" s="163"/>
      <c r="T152" s="164"/>
      <c r="AT152" s="165" t="s">
        <v>137</v>
      </c>
      <c r="AU152" s="165" t="s">
        <v>73</v>
      </c>
      <c r="AV152" s="8" t="s">
        <v>83</v>
      </c>
      <c r="AW152" s="8" t="s">
        <v>35</v>
      </c>
      <c r="AX152" s="8" t="s">
        <v>73</v>
      </c>
      <c r="AY152" s="165" t="s">
        <v>133</v>
      </c>
    </row>
    <row r="153" spans="2:65" s="8" customFormat="1" ht="11.25">
      <c r="B153" s="155"/>
      <c r="C153" s="156"/>
      <c r="D153" s="152" t="s">
        <v>137</v>
      </c>
      <c r="E153" s="157" t="s">
        <v>1</v>
      </c>
      <c r="F153" s="158" t="s">
        <v>526</v>
      </c>
      <c r="G153" s="156"/>
      <c r="H153" s="159">
        <v>1.617</v>
      </c>
      <c r="I153" s="160"/>
      <c r="J153" s="156"/>
      <c r="K153" s="156"/>
      <c r="L153" s="161"/>
      <c r="M153" s="162"/>
      <c r="N153" s="163"/>
      <c r="O153" s="163"/>
      <c r="P153" s="163"/>
      <c r="Q153" s="163"/>
      <c r="R153" s="163"/>
      <c r="S153" s="163"/>
      <c r="T153" s="164"/>
      <c r="AT153" s="165" t="s">
        <v>137</v>
      </c>
      <c r="AU153" s="165" t="s">
        <v>73</v>
      </c>
      <c r="AV153" s="8" t="s">
        <v>83</v>
      </c>
      <c r="AW153" s="8" t="s">
        <v>35</v>
      </c>
      <c r="AX153" s="8" t="s">
        <v>73</v>
      </c>
      <c r="AY153" s="165" t="s">
        <v>133</v>
      </c>
    </row>
    <row r="154" spans="2:65" s="9" customFormat="1" ht="11.25">
      <c r="B154" s="166"/>
      <c r="C154" s="167"/>
      <c r="D154" s="152" t="s">
        <v>137</v>
      </c>
      <c r="E154" s="168" t="s">
        <v>1</v>
      </c>
      <c r="F154" s="169" t="s">
        <v>142</v>
      </c>
      <c r="G154" s="167"/>
      <c r="H154" s="170">
        <v>252.90199999999999</v>
      </c>
      <c r="I154" s="171"/>
      <c r="J154" s="167"/>
      <c r="K154" s="167"/>
      <c r="L154" s="172"/>
      <c r="M154" s="173"/>
      <c r="N154" s="174"/>
      <c r="O154" s="174"/>
      <c r="P154" s="174"/>
      <c r="Q154" s="174"/>
      <c r="R154" s="174"/>
      <c r="S154" s="174"/>
      <c r="T154" s="175"/>
      <c r="AT154" s="176" t="s">
        <v>137</v>
      </c>
      <c r="AU154" s="176" t="s">
        <v>73</v>
      </c>
      <c r="AV154" s="9" t="s">
        <v>132</v>
      </c>
      <c r="AW154" s="9" t="s">
        <v>35</v>
      </c>
      <c r="AX154" s="9" t="s">
        <v>81</v>
      </c>
      <c r="AY154" s="176" t="s">
        <v>133</v>
      </c>
    </row>
    <row r="155" spans="2:65" s="1" customFormat="1" ht="22.5" customHeight="1">
      <c r="B155" s="30"/>
      <c r="C155" s="140" t="s">
        <v>307</v>
      </c>
      <c r="D155" s="140" t="s">
        <v>127</v>
      </c>
      <c r="E155" s="141" t="s">
        <v>231</v>
      </c>
      <c r="F155" s="142" t="s">
        <v>232</v>
      </c>
      <c r="G155" s="143" t="s">
        <v>173</v>
      </c>
      <c r="H155" s="144">
        <v>404.64299999999997</v>
      </c>
      <c r="I155" s="145"/>
      <c r="J155" s="146">
        <f>ROUND(I155*H155,2)</f>
        <v>0</v>
      </c>
      <c r="K155" s="142" t="s">
        <v>131</v>
      </c>
      <c r="L155" s="34"/>
      <c r="M155" s="147" t="s">
        <v>1</v>
      </c>
      <c r="N155" s="148" t="s">
        <v>44</v>
      </c>
      <c r="O155" s="56"/>
      <c r="P155" s="149">
        <f>O155*H155</f>
        <v>0</v>
      </c>
      <c r="Q155" s="149">
        <v>0</v>
      </c>
      <c r="R155" s="149">
        <f>Q155*H155</f>
        <v>0</v>
      </c>
      <c r="S155" s="149">
        <v>0</v>
      </c>
      <c r="T155" s="150">
        <f>S155*H155</f>
        <v>0</v>
      </c>
      <c r="AR155" s="13" t="s">
        <v>221</v>
      </c>
      <c r="AT155" s="13" t="s">
        <v>127</v>
      </c>
      <c r="AU155" s="13" t="s">
        <v>73</v>
      </c>
      <c r="AY155" s="13" t="s">
        <v>133</v>
      </c>
      <c r="BE155" s="151">
        <f>IF(N155="základní",J155,0)</f>
        <v>0</v>
      </c>
      <c r="BF155" s="151">
        <f>IF(N155="snížená",J155,0)</f>
        <v>0</v>
      </c>
      <c r="BG155" s="151">
        <f>IF(N155="zákl. přenesená",J155,0)</f>
        <v>0</v>
      </c>
      <c r="BH155" s="151">
        <f>IF(N155="sníž. přenesená",J155,0)</f>
        <v>0</v>
      </c>
      <c r="BI155" s="151">
        <f>IF(N155="nulová",J155,0)</f>
        <v>0</v>
      </c>
      <c r="BJ155" s="13" t="s">
        <v>81</v>
      </c>
      <c r="BK155" s="151">
        <f>ROUND(I155*H155,2)</f>
        <v>0</v>
      </c>
      <c r="BL155" s="13" t="s">
        <v>221</v>
      </c>
      <c r="BM155" s="13" t="s">
        <v>527</v>
      </c>
    </row>
    <row r="156" spans="2:65" s="1" customFormat="1" ht="29.25">
      <c r="B156" s="30"/>
      <c r="C156" s="31"/>
      <c r="D156" s="152" t="s">
        <v>135</v>
      </c>
      <c r="E156" s="31"/>
      <c r="F156" s="153" t="s">
        <v>234</v>
      </c>
      <c r="G156" s="31"/>
      <c r="H156" s="31"/>
      <c r="I156" s="99"/>
      <c r="J156" s="31"/>
      <c r="K156" s="31"/>
      <c r="L156" s="34"/>
      <c r="M156" s="154"/>
      <c r="N156" s="56"/>
      <c r="O156" s="56"/>
      <c r="P156" s="56"/>
      <c r="Q156" s="56"/>
      <c r="R156" s="56"/>
      <c r="S156" s="56"/>
      <c r="T156" s="57"/>
      <c r="AT156" s="13" t="s">
        <v>135</v>
      </c>
      <c r="AU156" s="13" t="s">
        <v>73</v>
      </c>
    </row>
    <row r="157" spans="2:65" s="8" customFormat="1" ht="11.25">
      <c r="B157" s="155"/>
      <c r="C157" s="156"/>
      <c r="D157" s="152" t="s">
        <v>137</v>
      </c>
      <c r="E157" s="157" t="s">
        <v>1</v>
      </c>
      <c r="F157" s="158" t="s">
        <v>528</v>
      </c>
      <c r="G157" s="156"/>
      <c r="H157" s="159">
        <v>404.64299999999997</v>
      </c>
      <c r="I157" s="160"/>
      <c r="J157" s="156"/>
      <c r="K157" s="156"/>
      <c r="L157" s="161"/>
      <c r="M157" s="162"/>
      <c r="N157" s="163"/>
      <c r="O157" s="163"/>
      <c r="P157" s="163"/>
      <c r="Q157" s="163"/>
      <c r="R157" s="163"/>
      <c r="S157" s="163"/>
      <c r="T157" s="164"/>
      <c r="AT157" s="165" t="s">
        <v>137</v>
      </c>
      <c r="AU157" s="165" t="s">
        <v>73</v>
      </c>
      <c r="AV157" s="8" t="s">
        <v>83</v>
      </c>
      <c r="AW157" s="8" t="s">
        <v>35</v>
      </c>
      <c r="AX157" s="8" t="s">
        <v>81</v>
      </c>
      <c r="AY157" s="165" t="s">
        <v>133</v>
      </c>
    </row>
    <row r="158" spans="2:65" s="1" customFormat="1" ht="22.5" customHeight="1">
      <c r="B158" s="30"/>
      <c r="C158" s="140" t="s">
        <v>321</v>
      </c>
      <c r="D158" s="140" t="s">
        <v>127</v>
      </c>
      <c r="E158" s="141" t="s">
        <v>260</v>
      </c>
      <c r="F158" s="142" t="s">
        <v>261</v>
      </c>
      <c r="G158" s="143" t="s">
        <v>173</v>
      </c>
      <c r="H158" s="144">
        <v>0.4</v>
      </c>
      <c r="I158" s="145"/>
      <c r="J158" s="146">
        <f>ROUND(I158*H158,2)</f>
        <v>0</v>
      </c>
      <c r="K158" s="142" t="s">
        <v>262</v>
      </c>
      <c r="L158" s="34"/>
      <c r="M158" s="147" t="s">
        <v>1</v>
      </c>
      <c r="N158" s="148" t="s">
        <v>44</v>
      </c>
      <c r="O158" s="56"/>
      <c r="P158" s="149">
        <f>O158*H158</f>
        <v>0</v>
      </c>
      <c r="Q158" s="149">
        <v>0</v>
      </c>
      <c r="R158" s="149">
        <f>Q158*H158</f>
        <v>0</v>
      </c>
      <c r="S158" s="149">
        <v>0</v>
      </c>
      <c r="T158" s="150">
        <f>S158*H158</f>
        <v>0</v>
      </c>
      <c r="AR158" s="13" t="s">
        <v>221</v>
      </c>
      <c r="AT158" s="13" t="s">
        <v>127</v>
      </c>
      <c r="AU158" s="13" t="s">
        <v>73</v>
      </c>
      <c r="AY158" s="13" t="s">
        <v>133</v>
      </c>
      <c r="BE158" s="151">
        <f>IF(N158="základní",J158,0)</f>
        <v>0</v>
      </c>
      <c r="BF158" s="151">
        <f>IF(N158="snížená",J158,0)</f>
        <v>0</v>
      </c>
      <c r="BG158" s="151">
        <f>IF(N158="zákl. přenesená",J158,0)</f>
        <v>0</v>
      </c>
      <c r="BH158" s="151">
        <f>IF(N158="sníž. přenesená",J158,0)</f>
        <v>0</v>
      </c>
      <c r="BI158" s="151">
        <f>IF(N158="nulová",J158,0)</f>
        <v>0</v>
      </c>
      <c r="BJ158" s="13" t="s">
        <v>81</v>
      </c>
      <c r="BK158" s="151">
        <f>ROUND(I158*H158,2)</f>
        <v>0</v>
      </c>
      <c r="BL158" s="13" t="s">
        <v>221</v>
      </c>
      <c r="BM158" s="13" t="s">
        <v>529</v>
      </c>
    </row>
    <row r="159" spans="2:65" s="1" customFormat="1" ht="19.5">
      <c r="B159" s="30"/>
      <c r="C159" s="31"/>
      <c r="D159" s="152" t="s">
        <v>135</v>
      </c>
      <c r="E159" s="31"/>
      <c r="F159" s="153" t="s">
        <v>264</v>
      </c>
      <c r="G159" s="31"/>
      <c r="H159" s="31"/>
      <c r="I159" s="99"/>
      <c r="J159" s="31"/>
      <c r="K159" s="31"/>
      <c r="L159" s="34"/>
      <c r="M159" s="154"/>
      <c r="N159" s="56"/>
      <c r="O159" s="56"/>
      <c r="P159" s="56"/>
      <c r="Q159" s="56"/>
      <c r="R159" s="56"/>
      <c r="S159" s="56"/>
      <c r="T159" s="57"/>
      <c r="AT159" s="13" t="s">
        <v>135</v>
      </c>
      <c r="AU159" s="13" t="s">
        <v>73</v>
      </c>
    </row>
    <row r="160" spans="2:65" s="1" customFormat="1" ht="22.5" customHeight="1">
      <c r="B160" s="30"/>
      <c r="C160" s="140" t="s">
        <v>7</v>
      </c>
      <c r="D160" s="140" t="s">
        <v>127</v>
      </c>
      <c r="E160" s="141" t="s">
        <v>530</v>
      </c>
      <c r="F160" s="142" t="s">
        <v>531</v>
      </c>
      <c r="G160" s="143" t="s">
        <v>194</v>
      </c>
      <c r="H160" s="144">
        <v>252.90199999999999</v>
      </c>
      <c r="I160" s="145"/>
      <c r="J160" s="146">
        <f>ROUND(I160*H160,2)</f>
        <v>0</v>
      </c>
      <c r="K160" s="142" t="s">
        <v>262</v>
      </c>
      <c r="L160" s="34"/>
      <c r="M160" s="147" t="s">
        <v>1</v>
      </c>
      <c r="N160" s="148" t="s">
        <v>44</v>
      </c>
      <c r="O160" s="56"/>
      <c r="P160" s="149">
        <f>O160*H160</f>
        <v>0</v>
      </c>
      <c r="Q160" s="149">
        <v>0</v>
      </c>
      <c r="R160" s="149">
        <f>Q160*H160</f>
        <v>0</v>
      </c>
      <c r="S160" s="149">
        <v>0</v>
      </c>
      <c r="T160" s="150">
        <f>S160*H160</f>
        <v>0</v>
      </c>
      <c r="AR160" s="13" t="s">
        <v>132</v>
      </c>
      <c r="AT160" s="13" t="s">
        <v>127</v>
      </c>
      <c r="AU160" s="13" t="s">
        <v>73</v>
      </c>
      <c r="AY160" s="13" t="s">
        <v>133</v>
      </c>
      <c r="BE160" s="151">
        <f>IF(N160="základní",J160,0)</f>
        <v>0</v>
      </c>
      <c r="BF160" s="151">
        <f>IF(N160="snížená",J160,0)</f>
        <v>0</v>
      </c>
      <c r="BG160" s="151">
        <f>IF(N160="zákl. přenesená",J160,0)</f>
        <v>0</v>
      </c>
      <c r="BH160" s="151">
        <f>IF(N160="sníž. přenesená",J160,0)</f>
        <v>0</v>
      </c>
      <c r="BI160" s="151">
        <f>IF(N160="nulová",J160,0)</f>
        <v>0</v>
      </c>
      <c r="BJ160" s="13" t="s">
        <v>81</v>
      </c>
      <c r="BK160" s="151">
        <f>ROUND(I160*H160,2)</f>
        <v>0</v>
      </c>
      <c r="BL160" s="13" t="s">
        <v>132</v>
      </c>
      <c r="BM160" s="13" t="s">
        <v>532</v>
      </c>
    </row>
    <row r="161" spans="2:65" s="1" customFormat="1" ht="29.25">
      <c r="B161" s="30"/>
      <c r="C161" s="31"/>
      <c r="D161" s="152" t="s">
        <v>135</v>
      </c>
      <c r="E161" s="31"/>
      <c r="F161" s="153" t="s">
        <v>533</v>
      </c>
      <c r="G161" s="31"/>
      <c r="H161" s="31"/>
      <c r="I161" s="99"/>
      <c r="J161" s="31"/>
      <c r="K161" s="31"/>
      <c r="L161" s="34"/>
      <c r="M161" s="154"/>
      <c r="N161" s="56"/>
      <c r="O161" s="56"/>
      <c r="P161" s="56"/>
      <c r="Q161" s="56"/>
      <c r="R161" s="56"/>
      <c r="S161" s="56"/>
      <c r="T161" s="57"/>
      <c r="AT161" s="13" t="s">
        <v>135</v>
      </c>
      <c r="AU161" s="13" t="s">
        <v>73</v>
      </c>
    </row>
    <row r="162" spans="2:65" s="8" customFormat="1" ht="11.25">
      <c r="B162" s="155"/>
      <c r="C162" s="156"/>
      <c r="D162" s="152" t="s">
        <v>137</v>
      </c>
      <c r="E162" s="157" t="s">
        <v>1</v>
      </c>
      <c r="F162" s="158" t="s">
        <v>517</v>
      </c>
      <c r="G162" s="156"/>
      <c r="H162" s="159">
        <v>48.491</v>
      </c>
      <c r="I162" s="160"/>
      <c r="J162" s="156"/>
      <c r="K162" s="156"/>
      <c r="L162" s="161"/>
      <c r="M162" s="162"/>
      <c r="N162" s="163"/>
      <c r="O162" s="163"/>
      <c r="P162" s="163"/>
      <c r="Q162" s="163"/>
      <c r="R162" s="163"/>
      <c r="S162" s="163"/>
      <c r="T162" s="164"/>
      <c r="AT162" s="165" t="s">
        <v>137</v>
      </c>
      <c r="AU162" s="165" t="s">
        <v>73</v>
      </c>
      <c r="AV162" s="8" t="s">
        <v>83</v>
      </c>
      <c r="AW162" s="8" t="s">
        <v>35</v>
      </c>
      <c r="AX162" s="8" t="s">
        <v>73</v>
      </c>
      <c r="AY162" s="165" t="s">
        <v>133</v>
      </c>
    </row>
    <row r="163" spans="2:65" s="8" customFormat="1" ht="11.25">
      <c r="B163" s="155"/>
      <c r="C163" s="156"/>
      <c r="D163" s="152" t="s">
        <v>137</v>
      </c>
      <c r="E163" s="157" t="s">
        <v>1</v>
      </c>
      <c r="F163" s="158" t="s">
        <v>518</v>
      </c>
      <c r="G163" s="156"/>
      <c r="H163" s="159">
        <v>39.65</v>
      </c>
      <c r="I163" s="160"/>
      <c r="J163" s="156"/>
      <c r="K163" s="156"/>
      <c r="L163" s="161"/>
      <c r="M163" s="162"/>
      <c r="N163" s="163"/>
      <c r="O163" s="163"/>
      <c r="P163" s="163"/>
      <c r="Q163" s="163"/>
      <c r="R163" s="163"/>
      <c r="S163" s="163"/>
      <c r="T163" s="164"/>
      <c r="AT163" s="165" t="s">
        <v>137</v>
      </c>
      <c r="AU163" s="165" t="s">
        <v>73</v>
      </c>
      <c r="AV163" s="8" t="s">
        <v>83</v>
      </c>
      <c r="AW163" s="8" t="s">
        <v>35</v>
      </c>
      <c r="AX163" s="8" t="s">
        <v>73</v>
      </c>
      <c r="AY163" s="165" t="s">
        <v>133</v>
      </c>
    </row>
    <row r="164" spans="2:65" s="8" customFormat="1" ht="11.25">
      <c r="B164" s="155"/>
      <c r="C164" s="156"/>
      <c r="D164" s="152" t="s">
        <v>137</v>
      </c>
      <c r="E164" s="157" t="s">
        <v>1</v>
      </c>
      <c r="F164" s="158" t="s">
        <v>519</v>
      </c>
      <c r="G164" s="156"/>
      <c r="H164" s="159">
        <v>25.422999999999998</v>
      </c>
      <c r="I164" s="160"/>
      <c r="J164" s="156"/>
      <c r="K164" s="156"/>
      <c r="L164" s="161"/>
      <c r="M164" s="162"/>
      <c r="N164" s="163"/>
      <c r="O164" s="163"/>
      <c r="P164" s="163"/>
      <c r="Q164" s="163"/>
      <c r="R164" s="163"/>
      <c r="S164" s="163"/>
      <c r="T164" s="164"/>
      <c r="AT164" s="165" t="s">
        <v>137</v>
      </c>
      <c r="AU164" s="165" t="s">
        <v>73</v>
      </c>
      <c r="AV164" s="8" t="s">
        <v>83</v>
      </c>
      <c r="AW164" s="8" t="s">
        <v>35</v>
      </c>
      <c r="AX164" s="8" t="s">
        <v>73</v>
      </c>
      <c r="AY164" s="165" t="s">
        <v>133</v>
      </c>
    </row>
    <row r="165" spans="2:65" s="8" customFormat="1" ht="11.25">
      <c r="B165" s="155"/>
      <c r="C165" s="156"/>
      <c r="D165" s="152" t="s">
        <v>137</v>
      </c>
      <c r="E165" s="157" t="s">
        <v>1</v>
      </c>
      <c r="F165" s="158" t="s">
        <v>520</v>
      </c>
      <c r="G165" s="156"/>
      <c r="H165" s="159">
        <v>37.15</v>
      </c>
      <c r="I165" s="160"/>
      <c r="J165" s="156"/>
      <c r="K165" s="156"/>
      <c r="L165" s="161"/>
      <c r="M165" s="162"/>
      <c r="N165" s="163"/>
      <c r="O165" s="163"/>
      <c r="P165" s="163"/>
      <c r="Q165" s="163"/>
      <c r="R165" s="163"/>
      <c r="S165" s="163"/>
      <c r="T165" s="164"/>
      <c r="AT165" s="165" t="s">
        <v>137</v>
      </c>
      <c r="AU165" s="165" t="s">
        <v>73</v>
      </c>
      <c r="AV165" s="8" t="s">
        <v>83</v>
      </c>
      <c r="AW165" s="8" t="s">
        <v>35</v>
      </c>
      <c r="AX165" s="8" t="s">
        <v>73</v>
      </c>
      <c r="AY165" s="165" t="s">
        <v>133</v>
      </c>
    </row>
    <row r="166" spans="2:65" s="8" customFormat="1" ht="11.25">
      <c r="B166" s="155"/>
      <c r="C166" s="156"/>
      <c r="D166" s="152" t="s">
        <v>137</v>
      </c>
      <c r="E166" s="157" t="s">
        <v>1</v>
      </c>
      <c r="F166" s="158" t="s">
        <v>521</v>
      </c>
      <c r="G166" s="156"/>
      <c r="H166" s="159">
        <v>43.148000000000003</v>
      </c>
      <c r="I166" s="160"/>
      <c r="J166" s="156"/>
      <c r="K166" s="156"/>
      <c r="L166" s="161"/>
      <c r="M166" s="162"/>
      <c r="N166" s="163"/>
      <c r="O166" s="163"/>
      <c r="P166" s="163"/>
      <c r="Q166" s="163"/>
      <c r="R166" s="163"/>
      <c r="S166" s="163"/>
      <c r="T166" s="164"/>
      <c r="AT166" s="165" t="s">
        <v>137</v>
      </c>
      <c r="AU166" s="165" t="s">
        <v>73</v>
      </c>
      <c r="AV166" s="8" t="s">
        <v>83</v>
      </c>
      <c r="AW166" s="8" t="s">
        <v>35</v>
      </c>
      <c r="AX166" s="8" t="s">
        <v>73</v>
      </c>
      <c r="AY166" s="165" t="s">
        <v>133</v>
      </c>
    </row>
    <row r="167" spans="2:65" s="8" customFormat="1" ht="11.25">
      <c r="B167" s="155"/>
      <c r="C167" s="156"/>
      <c r="D167" s="152" t="s">
        <v>137</v>
      </c>
      <c r="E167" s="157" t="s">
        <v>1</v>
      </c>
      <c r="F167" s="158" t="s">
        <v>522</v>
      </c>
      <c r="G167" s="156"/>
      <c r="H167" s="159">
        <v>43.148000000000003</v>
      </c>
      <c r="I167" s="160"/>
      <c r="J167" s="156"/>
      <c r="K167" s="156"/>
      <c r="L167" s="161"/>
      <c r="M167" s="162"/>
      <c r="N167" s="163"/>
      <c r="O167" s="163"/>
      <c r="P167" s="163"/>
      <c r="Q167" s="163"/>
      <c r="R167" s="163"/>
      <c r="S167" s="163"/>
      <c r="T167" s="164"/>
      <c r="AT167" s="165" t="s">
        <v>137</v>
      </c>
      <c r="AU167" s="165" t="s">
        <v>73</v>
      </c>
      <c r="AV167" s="8" t="s">
        <v>83</v>
      </c>
      <c r="AW167" s="8" t="s">
        <v>35</v>
      </c>
      <c r="AX167" s="8" t="s">
        <v>73</v>
      </c>
      <c r="AY167" s="165" t="s">
        <v>133</v>
      </c>
    </row>
    <row r="168" spans="2:65" s="8" customFormat="1" ht="11.25">
      <c r="B168" s="155"/>
      <c r="C168" s="156"/>
      <c r="D168" s="152" t="s">
        <v>137</v>
      </c>
      <c r="E168" s="157" t="s">
        <v>1</v>
      </c>
      <c r="F168" s="158" t="s">
        <v>523</v>
      </c>
      <c r="G168" s="156"/>
      <c r="H168" s="159">
        <v>4.093</v>
      </c>
      <c r="I168" s="160"/>
      <c r="J168" s="156"/>
      <c r="K168" s="156"/>
      <c r="L168" s="161"/>
      <c r="M168" s="162"/>
      <c r="N168" s="163"/>
      <c r="O168" s="163"/>
      <c r="P168" s="163"/>
      <c r="Q168" s="163"/>
      <c r="R168" s="163"/>
      <c r="S168" s="163"/>
      <c r="T168" s="164"/>
      <c r="AT168" s="165" t="s">
        <v>137</v>
      </c>
      <c r="AU168" s="165" t="s">
        <v>73</v>
      </c>
      <c r="AV168" s="8" t="s">
        <v>83</v>
      </c>
      <c r="AW168" s="8" t="s">
        <v>35</v>
      </c>
      <c r="AX168" s="8" t="s">
        <v>73</v>
      </c>
      <c r="AY168" s="165" t="s">
        <v>133</v>
      </c>
    </row>
    <row r="169" spans="2:65" s="8" customFormat="1" ht="11.25">
      <c r="B169" s="155"/>
      <c r="C169" s="156"/>
      <c r="D169" s="152" t="s">
        <v>137</v>
      </c>
      <c r="E169" s="157" t="s">
        <v>1</v>
      </c>
      <c r="F169" s="158" t="s">
        <v>524</v>
      </c>
      <c r="G169" s="156"/>
      <c r="H169" s="159">
        <v>6.9480000000000004</v>
      </c>
      <c r="I169" s="160"/>
      <c r="J169" s="156"/>
      <c r="K169" s="156"/>
      <c r="L169" s="161"/>
      <c r="M169" s="162"/>
      <c r="N169" s="163"/>
      <c r="O169" s="163"/>
      <c r="P169" s="163"/>
      <c r="Q169" s="163"/>
      <c r="R169" s="163"/>
      <c r="S169" s="163"/>
      <c r="T169" s="164"/>
      <c r="AT169" s="165" t="s">
        <v>137</v>
      </c>
      <c r="AU169" s="165" t="s">
        <v>73</v>
      </c>
      <c r="AV169" s="8" t="s">
        <v>83</v>
      </c>
      <c r="AW169" s="8" t="s">
        <v>35</v>
      </c>
      <c r="AX169" s="8" t="s">
        <v>73</v>
      </c>
      <c r="AY169" s="165" t="s">
        <v>133</v>
      </c>
    </row>
    <row r="170" spans="2:65" s="8" customFormat="1" ht="11.25">
      <c r="B170" s="155"/>
      <c r="C170" s="156"/>
      <c r="D170" s="152" t="s">
        <v>137</v>
      </c>
      <c r="E170" s="157" t="s">
        <v>1</v>
      </c>
      <c r="F170" s="158" t="s">
        <v>525</v>
      </c>
      <c r="G170" s="156"/>
      <c r="H170" s="159">
        <v>3.234</v>
      </c>
      <c r="I170" s="160"/>
      <c r="J170" s="156"/>
      <c r="K170" s="156"/>
      <c r="L170" s="161"/>
      <c r="M170" s="162"/>
      <c r="N170" s="163"/>
      <c r="O170" s="163"/>
      <c r="P170" s="163"/>
      <c r="Q170" s="163"/>
      <c r="R170" s="163"/>
      <c r="S170" s="163"/>
      <c r="T170" s="164"/>
      <c r="AT170" s="165" t="s">
        <v>137</v>
      </c>
      <c r="AU170" s="165" t="s">
        <v>73</v>
      </c>
      <c r="AV170" s="8" t="s">
        <v>83</v>
      </c>
      <c r="AW170" s="8" t="s">
        <v>35</v>
      </c>
      <c r="AX170" s="8" t="s">
        <v>73</v>
      </c>
      <c r="AY170" s="165" t="s">
        <v>133</v>
      </c>
    </row>
    <row r="171" spans="2:65" s="8" customFormat="1" ht="11.25">
      <c r="B171" s="155"/>
      <c r="C171" s="156"/>
      <c r="D171" s="152" t="s">
        <v>137</v>
      </c>
      <c r="E171" s="157" t="s">
        <v>1</v>
      </c>
      <c r="F171" s="158" t="s">
        <v>526</v>
      </c>
      <c r="G171" s="156"/>
      <c r="H171" s="159">
        <v>1.617</v>
      </c>
      <c r="I171" s="160"/>
      <c r="J171" s="156"/>
      <c r="K171" s="156"/>
      <c r="L171" s="161"/>
      <c r="M171" s="162"/>
      <c r="N171" s="163"/>
      <c r="O171" s="163"/>
      <c r="P171" s="163"/>
      <c r="Q171" s="163"/>
      <c r="R171" s="163"/>
      <c r="S171" s="163"/>
      <c r="T171" s="164"/>
      <c r="AT171" s="165" t="s">
        <v>137</v>
      </c>
      <c r="AU171" s="165" t="s">
        <v>73</v>
      </c>
      <c r="AV171" s="8" t="s">
        <v>83</v>
      </c>
      <c r="AW171" s="8" t="s">
        <v>35</v>
      </c>
      <c r="AX171" s="8" t="s">
        <v>73</v>
      </c>
      <c r="AY171" s="165" t="s">
        <v>133</v>
      </c>
    </row>
    <row r="172" spans="2:65" s="9" customFormat="1" ht="11.25">
      <c r="B172" s="166"/>
      <c r="C172" s="167"/>
      <c r="D172" s="152" t="s">
        <v>137</v>
      </c>
      <c r="E172" s="168" t="s">
        <v>1</v>
      </c>
      <c r="F172" s="169" t="s">
        <v>142</v>
      </c>
      <c r="G172" s="167"/>
      <c r="H172" s="170">
        <v>252.90199999999999</v>
      </c>
      <c r="I172" s="171"/>
      <c r="J172" s="167"/>
      <c r="K172" s="167"/>
      <c r="L172" s="172"/>
      <c r="M172" s="173"/>
      <c r="N172" s="174"/>
      <c r="O172" s="174"/>
      <c r="P172" s="174"/>
      <c r="Q172" s="174"/>
      <c r="R172" s="174"/>
      <c r="S172" s="174"/>
      <c r="T172" s="175"/>
      <c r="AT172" s="176" t="s">
        <v>137</v>
      </c>
      <c r="AU172" s="176" t="s">
        <v>73</v>
      </c>
      <c r="AV172" s="9" t="s">
        <v>132</v>
      </c>
      <c r="AW172" s="9" t="s">
        <v>35</v>
      </c>
      <c r="AX172" s="9" t="s">
        <v>81</v>
      </c>
      <c r="AY172" s="176" t="s">
        <v>133</v>
      </c>
    </row>
    <row r="173" spans="2:65" s="1" customFormat="1" ht="22.5" customHeight="1">
      <c r="B173" s="30"/>
      <c r="C173" s="140" t="s">
        <v>534</v>
      </c>
      <c r="D173" s="140" t="s">
        <v>127</v>
      </c>
      <c r="E173" s="141" t="s">
        <v>535</v>
      </c>
      <c r="F173" s="142" t="s">
        <v>536</v>
      </c>
      <c r="G173" s="143" t="s">
        <v>173</v>
      </c>
      <c r="H173" s="144">
        <v>33.826000000000001</v>
      </c>
      <c r="I173" s="145"/>
      <c r="J173" s="146">
        <f>ROUND(I173*H173,2)</f>
        <v>0</v>
      </c>
      <c r="K173" s="142" t="s">
        <v>131</v>
      </c>
      <c r="L173" s="34"/>
      <c r="M173" s="147" t="s">
        <v>1</v>
      </c>
      <c r="N173" s="148" t="s">
        <v>44</v>
      </c>
      <c r="O173" s="56"/>
      <c r="P173" s="149">
        <f>O173*H173</f>
        <v>0</v>
      </c>
      <c r="Q173" s="149">
        <v>0</v>
      </c>
      <c r="R173" s="149">
        <f>Q173*H173</f>
        <v>0</v>
      </c>
      <c r="S173" s="149">
        <v>0</v>
      </c>
      <c r="T173" s="150">
        <f>S173*H173</f>
        <v>0</v>
      </c>
      <c r="AR173" s="13" t="s">
        <v>132</v>
      </c>
      <c r="AT173" s="13" t="s">
        <v>127</v>
      </c>
      <c r="AU173" s="13" t="s">
        <v>73</v>
      </c>
      <c r="AY173" s="13" t="s">
        <v>133</v>
      </c>
      <c r="BE173" s="151">
        <f>IF(N173="základní",J173,0)</f>
        <v>0</v>
      </c>
      <c r="BF173" s="151">
        <f>IF(N173="snížená",J173,0)</f>
        <v>0</v>
      </c>
      <c r="BG173" s="151">
        <f>IF(N173="zákl. přenesená",J173,0)</f>
        <v>0</v>
      </c>
      <c r="BH173" s="151">
        <f>IF(N173="sníž. přenesená",J173,0)</f>
        <v>0</v>
      </c>
      <c r="BI173" s="151">
        <f>IF(N173="nulová",J173,0)</f>
        <v>0</v>
      </c>
      <c r="BJ173" s="13" t="s">
        <v>81</v>
      </c>
      <c r="BK173" s="151">
        <f>ROUND(I173*H173,2)</f>
        <v>0</v>
      </c>
      <c r="BL173" s="13" t="s">
        <v>132</v>
      </c>
      <c r="BM173" s="13" t="s">
        <v>537</v>
      </c>
    </row>
    <row r="174" spans="2:65" s="1" customFormat="1" ht="19.5">
      <c r="B174" s="30"/>
      <c r="C174" s="31"/>
      <c r="D174" s="152" t="s">
        <v>135</v>
      </c>
      <c r="E174" s="31"/>
      <c r="F174" s="153" t="s">
        <v>538</v>
      </c>
      <c r="G174" s="31"/>
      <c r="H174" s="31"/>
      <c r="I174" s="99"/>
      <c r="J174" s="31"/>
      <c r="K174" s="31"/>
      <c r="L174" s="34"/>
      <c r="M174" s="154"/>
      <c r="N174" s="56"/>
      <c r="O174" s="56"/>
      <c r="P174" s="56"/>
      <c r="Q174" s="56"/>
      <c r="R174" s="56"/>
      <c r="S174" s="56"/>
      <c r="T174" s="57"/>
      <c r="AT174" s="13" t="s">
        <v>135</v>
      </c>
      <c r="AU174" s="13" t="s">
        <v>73</v>
      </c>
    </row>
    <row r="175" spans="2:65" s="1" customFormat="1" ht="29.25">
      <c r="B175" s="30"/>
      <c r="C175" s="31"/>
      <c r="D175" s="152" t="s">
        <v>148</v>
      </c>
      <c r="E175" s="31"/>
      <c r="F175" s="177" t="s">
        <v>539</v>
      </c>
      <c r="G175" s="31"/>
      <c r="H175" s="31"/>
      <c r="I175" s="99"/>
      <c r="J175" s="31"/>
      <c r="K175" s="31"/>
      <c r="L175" s="34"/>
      <c r="M175" s="154"/>
      <c r="N175" s="56"/>
      <c r="O175" s="56"/>
      <c r="P175" s="56"/>
      <c r="Q175" s="56"/>
      <c r="R175" s="56"/>
      <c r="S175" s="56"/>
      <c r="T175" s="57"/>
      <c r="AT175" s="13" t="s">
        <v>148</v>
      </c>
      <c r="AU175" s="13" t="s">
        <v>73</v>
      </c>
    </row>
    <row r="176" spans="2:65" s="1" customFormat="1" ht="22.5" customHeight="1">
      <c r="B176" s="30"/>
      <c r="C176" s="140" t="s">
        <v>276</v>
      </c>
      <c r="D176" s="140" t="s">
        <v>127</v>
      </c>
      <c r="E176" s="141" t="s">
        <v>540</v>
      </c>
      <c r="F176" s="142" t="s">
        <v>541</v>
      </c>
      <c r="G176" s="143" t="s">
        <v>291</v>
      </c>
      <c r="H176" s="144">
        <v>118.04600000000001</v>
      </c>
      <c r="I176" s="145"/>
      <c r="J176" s="146">
        <f>ROUND(I176*H176,2)</f>
        <v>0</v>
      </c>
      <c r="K176" s="142" t="s">
        <v>131</v>
      </c>
      <c r="L176" s="34"/>
      <c r="M176" s="147" t="s">
        <v>1</v>
      </c>
      <c r="N176" s="148" t="s">
        <v>44</v>
      </c>
      <c r="O176" s="56"/>
      <c r="P176" s="149">
        <f>O176*H176</f>
        <v>0</v>
      </c>
      <c r="Q176" s="149">
        <v>0</v>
      </c>
      <c r="R176" s="149">
        <f>Q176*H176</f>
        <v>0</v>
      </c>
      <c r="S176" s="149">
        <v>0</v>
      </c>
      <c r="T176" s="150">
        <f>S176*H176</f>
        <v>0</v>
      </c>
      <c r="AR176" s="13" t="s">
        <v>132</v>
      </c>
      <c r="AT176" s="13" t="s">
        <v>127</v>
      </c>
      <c r="AU176" s="13" t="s">
        <v>73</v>
      </c>
      <c r="AY176" s="13" t="s">
        <v>133</v>
      </c>
      <c r="BE176" s="151">
        <f>IF(N176="základní",J176,0)</f>
        <v>0</v>
      </c>
      <c r="BF176" s="151">
        <f>IF(N176="snížená",J176,0)</f>
        <v>0</v>
      </c>
      <c r="BG176" s="151">
        <f>IF(N176="zákl. přenesená",J176,0)</f>
        <v>0</v>
      </c>
      <c r="BH176" s="151">
        <f>IF(N176="sníž. přenesená",J176,0)</f>
        <v>0</v>
      </c>
      <c r="BI176" s="151">
        <f>IF(N176="nulová",J176,0)</f>
        <v>0</v>
      </c>
      <c r="BJ176" s="13" t="s">
        <v>81</v>
      </c>
      <c r="BK176" s="151">
        <f>ROUND(I176*H176,2)</f>
        <v>0</v>
      </c>
      <c r="BL176" s="13" t="s">
        <v>132</v>
      </c>
      <c r="BM176" s="13" t="s">
        <v>542</v>
      </c>
    </row>
    <row r="177" spans="2:65" s="1" customFormat="1" ht="39">
      <c r="B177" s="30"/>
      <c r="C177" s="31"/>
      <c r="D177" s="152" t="s">
        <v>135</v>
      </c>
      <c r="E177" s="31"/>
      <c r="F177" s="153" t="s">
        <v>543</v>
      </c>
      <c r="G177" s="31"/>
      <c r="H177" s="31"/>
      <c r="I177" s="99"/>
      <c r="J177" s="31"/>
      <c r="K177" s="31"/>
      <c r="L177" s="34"/>
      <c r="M177" s="154"/>
      <c r="N177" s="56"/>
      <c r="O177" s="56"/>
      <c r="P177" s="56"/>
      <c r="Q177" s="56"/>
      <c r="R177" s="56"/>
      <c r="S177" s="56"/>
      <c r="T177" s="57"/>
      <c r="AT177" s="13" t="s">
        <v>135</v>
      </c>
      <c r="AU177" s="13" t="s">
        <v>73</v>
      </c>
    </row>
    <row r="178" spans="2:65" s="1" customFormat="1" ht="68.25">
      <c r="B178" s="30"/>
      <c r="C178" s="31"/>
      <c r="D178" s="152" t="s">
        <v>148</v>
      </c>
      <c r="E178" s="31"/>
      <c r="F178" s="177" t="s">
        <v>544</v>
      </c>
      <c r="G178" s="31"/>
      <c r="H178" s="31"/>
      <c r="I178" s="99"/>
      <c r="J178" s="31"/>
      <c r="K178" s="31"/>
      <c r="L178" s="34"/>
      <c r="M178" s="154"/>
      <c r="N178" s="56"/>
      <c r="O178" s="56"/>
      <c r="P178" s="56"/>
      <c r="Q178" s="56"/>
      <c r="R178" s="56"/>
      <c r="S178" s="56"/>
      <c r="T178" s="57"/>
      <c r="AT178" s="13" t="s">
        <v>148</v>
      </c>
      <c r="AU178" s="13" t="s">
        <v>73</v>
      </c>
    </row>
    <row r="179" spans="2:65" s="1" customFormat="1" ht="22.5" customHeight="1">
      <c r="B179" s="30"/>
      <c r="C179" s="140" t="s">
        <v>259</v>
      </c>
      <c r="D179" s="140" t="s">
        <v>127</v>
      </c>
      <c r="E179" s="141" t="s">
        <v>545</v>
      </c>
      <c r="F179" s="142" t="s">
        <v>546</v>
      </c>
      <c r="G179" s="143" t="s">
        <v>291</v>
      </c>
      <c r="H179" s="144">
        <v>96.644999999999996</v>
      </c>
      <c r="I179" s="145"/>
      <c r="J179" s="146">
        <f>ROUND(I179*H179,2)</f>
        <v>0</v>
      </c>
      <c r="K179" s="142" t="s">
        <v>131</v>
      </c>
      <c r="L179" s="34"/>
      <c r="M179" s="147" t="s">
        <v>1</v>
      </c>
      <c r="N179" s="148" t="s">
        <v>44</v>
      </c>
      <c r="O179" s="56"/>
      <c r="P179" s="149">
        <f>O179*H179</f>
        <v>0</v>
      </c>
      <c r="Q179" s="149">
        <v>0</v>
      </c>
      <c r="R179" s="149">
        <f>Q179*H179</f>
        <v>0</v>
      </c>
      <c r="S179" s="149">
        <v>0</v>
      </c>
      <c r="T179" s="150">
        <f>S179*H179</f>
        <v>0</v>
      </c>
      <c r="AR179" s="13" t="s">
        <v>132</v>
      </c>
      <c r="AT179" s="13" t="s">
        <v>127</v>
      </c>
      <c r="AU179" s="13" t="s">
        <v>73</v>
      </c>
      <c r="AY179" s="13" t="s">
        <v>133</v>
      </c>
      <c r="BE179" s="151">
        <f>IF(N179="základní",J179,0)</f>
        <v>0</v>
      </c>
      <c r="BF179" s="151">
        <f>IF(N179="snížená",J179,0)</f>
        <v>0</v>
      </c>
      <c r="BG179" s="151">
        <f>IF(N179="zákl. přenesená",J179,0)</f>
        <v>0</v>
      </c>
      <c r="BH179" s="151">
        <f>IF(N179="sníž. přenesená",J179,0)</f>
        <v>0</v>
      </c>
      <c r="BI179" s="151">
        <f>IF(N179="nulová",J179,0)</f>
        <v>0</v>
      </c>
      <c r="BJ179" s="13" t="s">
        <v>81</v>
      </c>
      <c r="BK179" s="151">
        <f>ROUND(I179*H179,2)</f>
        <v>0</v>
      </c>
      <c r="BL179" s="13" t="s">
        <v>132</v>
      </c>
      <c r="BM179" s="13" t="s">
        <v>547</v>
      </c>
    </row>
    <row r="180" spans="2:65" s="1" customFormat="1" ht="39">
      <c r="B180" s="30"/>
      <c r="C180" s="31"/>
      <c r="D180" s="152" t="s">
        <v>135</v>
      </c>
      <c r="E180" s="31"/>
      <c r="F180" s="153" t="s">
        <v>548</v>
      </c>
      <c r="G180" s="31"/>
      <c r="H180" s="31"/>
      <c r="I180" s="99"/>
      <c r="J180" s="31"/>
      <c r="K180" s="31"/>
      <c r="L180" s="34"/>
      <c r="M180" s="154"/>
      <c r="N180" s="56"/>
      <c r="O180" s="56"/>
      <c r="P180" s="56"/>
      <c r="Q180" s="56"/>
      <c r="R180" s="56"/>
      <c r="S180" s="56"/>
      <c r="T180" s="57"/>
      <c r="AT180" s="13" t="s">
        <v>135</v>
      </c>
      <c r="AU180" s="13" t="s">
        <v>73</v>
      </c>
    </row>
    <row r="181" spans="2:65" s="1" customFormat="1" ht="68.25">
      <c r="B181" s="30"/>
      <c r="C181" s="31"/>
      <c r="D181" s="152" t="s">
        <v>148</v>
      </c>
      <c r="E181" s="31"/>
      <c r="F181" s="177" t="s">
        <v>549</v>
      </c>
      <c r="G181" s="31"/>
      <c r="H181" s="31"/>
      <c r="I181" s="99"/>
      <c r="J181" s="31"/>
      <c r="K181" s="31"/>
      <c r="L181" s="34"/>
      <c r="M181" s="154"/>
      <c r="N181" s="56"/>
      <c r="O181" s="56"/>
      <c r="P181" s="56"/>
      <c r="Q181" s="56"/>
      <c r="R181" s="56"/>
      <c r="S181" s="56"/>
      <c r="T181" s="57"/>
      <c r="AT181" s="13" t="s">
        <v>148</v>
      </c>
      <c r="AU181" s="13" t="s">
        <v>73</v>
      </c>
    </row>
    <row r="182" spans="2:65" s="1" customFormat="1" ht="22.5" customHeight="1">
      <c r="B182" s="30"/>
      <c r="C182" s="140" t="s">
        <v>382</v>
      </c>
      <c r="D182" s="140" t="s">
        <v>127</v>
      </c>
      <c r="E182" s="141" t="s">
        <v>550</v>
      </c>
      <c r="F182" s="142" t="s">
        <v>551</v>
      </c>
      <c r="G182" s="143" t="s">
        <v>291</v>
      </c>
      <c r="H182" s="144">
        <v>43.131999999999998</v>
      </c>
      <c r="I182" s="145"/>
      <c r="J182" s="146">
        <f>ROUND(I182*H182,2)</f>
        <v>0</v>
      </c>
      <c r="K182" s="142" t="s">
        <v>131</v>
      </c>
      <c r="L182" s="34"/>
      <c r="M182" s="147" t="s">
        <v>1</v>
      </c>
      <c r="N182" s="148" t="s">
        <v>44</v>
      </c>
      <c r="O182" s="56"/>
      <c r="P182" s="149">
        <f>O182*H182</f>
        <v>0</v>
      </c>
      <c r="Q182" s="149">
        <v>0</v>
      </c>
      <c r="R182" s="149">
        <f>Q182*H182</f>
        <v>0</v>
      </c>
      <c r="S182" s="149">
        <v>0</v>
      </c>
      <c r="T182" s="150">
        <f>S182*H182</f>
        <v>0</v>
      </c>
      <c r="AR182" s="13" t="s">
        <v>132</v>
      </c>
      <c r="AT182" s="13" t="s">
        <v>127</v>
      </c>
      <c r="AU182" s="13" t="s">
        <v>73</v>
      </c>
      <c r="AY182" s="13" t="s">
        <v>133</v>
      </c>
      <c r="BE182" s="151">
        <f>IF(N182="základní",J182,0)</f>
        <v>0</v>
      </c>
      <c r="BF182" s="151">
        <f>IF(N182="snížená",J182,0)</f>
        <v>0</v>
      </c>
      <c r="BG182" s="151">
        <f>IF(N182="zákl. přenesená",J182,0)</f>
        <v>0</v>
      </c>
      <c r="BH182" s="151">
        <f>IF(N182="sníž. přenesená",J182,0)</f>
        <v>0</v>
      </c>
      <c r="BI182" s="151">
        <f>IF(N182="nulová",J182,0)</f>
        <v>0</v>
      </c>
      <c r="BJ182" s="13" t="s">
        <v>81</v>
      </c>
      <c r="BK182" s="151">
        <f>ROUND(I182*H182,2)</f>
        <v>0</v>
      </c>
      <c r="BL182" s="13" t="s">
        <v>132</v>
      </c>
      <c r="BM182" s="13" t="s">
        <v>552</v>
      </c>
    </row>
    <row r="183" spans="2:65" s="1" customFormat="1" ht="39">
      <c r="B183" s="30"/>
      <c r="C183" s="31"/>
      <c r="D183" s="152" t="s">
        <v>135</v>
      </c>
      <c r="E183" s="31"/>
      <c r="F183" s="153" t="s">
        <v>553</v>
      </c>
      <c r="G183" s="31"/>
      <c r="H183" s="31"/>
      <c r="I183" s="99"/>
      <c r="J183" s="31"/>
      <c r="K183" s="31"/>
      <c r="L183" s="34"/>
      <c r="M183" s="154"/>
      <c r="N183" s="56"/>
      <c r="O183" s="56"/>
      <c r="P183" s="56"/>
      <c r="Q183" s="56"/>
      <c r="R183" s="56"/>
      <c r="S183" s="56"/>
      <c r="T183" s="57"/>
      <c r="AT183" s="13" t="s">
        <v>135</v>
      </c>
      <c r="AU183" s="13" t="s">
        <v>73</v>
      </c>
    </row>
    <row r="184" spans="2:65" s="1" customFormat="1" ht="58.5">
      <c r="B184" s="30"/>
      <c r="C184" s="31"/>
      <c r="D184" s="152" t="s">
        <v>148</v>
      </c>
      <c r="E184" s="31"/>
      <c r="F184" s="177" t="s">
        <v>554</v>
      </c>
      <c r="G184" s="31"/>
      <c r="H184" s="31"/>
      <c r="I184" s="99"/>
      <c r="J184" s="31"/>
      <c r="K184" s="31"/>
      <c r="L184" s="34"/>
      <c r="M184" s="154"/>
      <c r="N184" s="56"/>
      <c r="O184" s="56"/>
      <c r="P184" s="56"/>
      <c r="Q184" s="56"/>
      <c r="R184" s="56"/>
      <c r="S184" s="56"/>
      <c r="T184" s="57"/>
      <c r="AT184" s="13" t="s">
        <v>148</v>
      </c>
      <c r="AU184" s="13" t="s">
        <v>73</v>
      </c>
    </row>
    <row r="185" spans="2:65" s="1" customFormat="1" ht="22.5" customHeight="1">
      <c r="B185" s="30"/>
      <c r="C185" s="140" t="s">
        <v>555</v>
      </c>
      <c r="D185" s="140" t="s">
        <v>127</v>
      </c>
      <c r="E185" s="141" t="s">
        <v>556</v>
      </c>
      <c r="F185" s="142" t="s">
        <v>557</v>
      </c>
      <c r="G185" s="143" t="s">
        <v>291</v>
      </c>
      <c r="H185" s="144">
        <v>20.8</v>
      </c>
      <c r="I185" s="145"/>
      <c r="J185" s="146">
        <f>ROUND(I185*H185,2)</f>
        <v>0</v>
      </c>
      <c r="K185" s="142" t="s">
        <v>131</v>
      </c>
      <c r="L185" s="34"/>
      <c r="M185" s="147" t="s">
        <v>1</v>
      </c>
      <c r="N185" s="148" t="s">
        <v>44</v>
      </c>
      <c r="O185" s="56"/>
      <c r="P185" s="149">
        <f>O185*H185</f>
        <v>0</v>
      </c>
      <c r="Q185" s="149">
        <v>0</v>
      </c>
      <c r="R185" s="149">
        <f>Q185*H185</f>
        <v>0</v>
      </c>
      <c r="S185" s="149">
        <v>0</v>
      </c>
      <c r="T185" s="150">
        <f>S185*H185</f>
        <v>0</v>
      </c>
      <c r="AR185" s="13" t="s">
        <v>132</v>
      </c>
      <c r="AT185" s="13" t="s">
        <v>127</v>
      </c>
      <c r="AU185" s="13" t="s">
        <v>73</v>
      </c>
      <c r="AY185" s="13" t="s">
        <v>133</v>
      </c>
      <c r="BE185" s="151">
        <f>IF(N185="základní",J185,0)</f>
        <v>0</v>
      </c>
      <c r="BF185" s="151">
        <f>IF(N185="snížená",J185,0)</f>
        <v>0</v>
      </c>
      <c r="BG185" s="151">
        <f>IF(N185="zákl. přenesená",J185,0)</f>
        <v>0</v>
      </c>
      <c r="BH185" s="151">
        <f>IF(N185="sníž. přenesená",J185,0)</f>
        <v>0</v>
      </c>
      <c r="BI185" s="151">
        <f>IF(N185="nulová",J185,0)</f>
        <v>0</v>
      </c>
      <c r="BJ185" s="13" t="s">
        <v>81</v>
      </c>
      <c r="BK185" s="151">
        <f>ROUND(I185*H185,2)</f>
        <v>0</v>
      </c>
      <c r="BL185" s="13" t="s">
        <v>132</v>
      </c>
      <c r="BM185" s="13" t="s">
        <v>558</v>
      </c>
    </row>
    <row r="186" spans="2:65" s="1" customFormat="1" ht="39">
      <c r="B186" s="30"/>
      <c r="C186" s="31"/>
      <c r="D186" s="152" t="s">
        <v>135</v>
      </c>
      <c r="E186" s="31"/>
      <c r="F186" s="153" t="s">
        <v>559</v>
      </c>
      <c r="G186" s="31"/>
      <c r="H186" s="31"/>
      <c r="I186" s="99"/>
      <c r="J186" s="31"/>
      <c r="K186" s="31"/>
      <c r="L186" s="34"/>
      <c r="M186" s="154"/>
      <c r="N186" s="56"/>
      <c r="O186" s="56"/>
      <c r="P186" s="56"/>
      <c r="Q186" s="56"/>
      <c r="R186" s="56"/>
      <c r="S186" s="56"/>
      <c r="T186" s="57"/>
      <c r="AT186" s="13" t="s">
        <v>135</v>
      </c>
      <c r="AU186" s="13" t="s">
        <v>73</v>
      </c>
    </row>
    <row r="187" spans="2:65" s="1" customFormat="1" ht="29.25">
      <c r="B187" s="30"/>
      <c r="C187" s="31"/>
      <c r="D187" s="152" t="s">
        <v>148</v>
      </c>
      <c r="E187" s="31"/>
      <c r="F187" s="177" t="s">
        <v>560</v>
      </c>
      <c r="G187" s="31"/>
      <c r="H187" s="31"/>
      <c r="I187" s="99"/>
      <c r="J187" s="31"/>
      <c r="K187" s="31"/>
      <c r="L187" s="34"/>
      <c r="M187" s="154"/>
      <c r="N187" s="56"/>
      <c r="O187" s="56"/>
      <c r="P187" s="56"/>
      <c r="Q187" s="56"/>
      <c r="R187" s="56"/>
      <c r="S187" s="56"/>
      <c r="T187" s="57"/>
      <c r="AT187" s="13" t="s">
        <v>148</v>
      </c>
      <c r="AU187" s="13" t="s">
        <v>73</v>
      </c>
    </row>
    <row r="188" spans="2:65" s="1" customFormat="1" ht="22.5" customHeight="1">
      <c r="B188" s="30"/>
      <c r="C188" s="140" t="s">
        <v>398</v>
      </c>
      <c r="D188" s="140" t="s">
        <v>127</v>
      </c>
      <c r="E188" s="141" t="s">
        <v>561</v>
      </c>
      <c r="F188" s="142" t="s">
        <v>562</v>
      </c>
      <c r="G188" s="143" t="s">
        <v>291</v>
      </c>
      <c r="H188" s="144">
        <v>140.19999999999999</v>
      </c>
      <c r="I188" s="145"/>
      <c r="J188" s="146">
        <f>ROUND(I188*H188,2)</f>
        <v>0</v>
      </c>
      <c r="K188" s="142" t="s">
        <v>131</v>
      </c>
      <c r="L188" s="34"/>
      <c r="M188" s="147" t="s">
        <v>1</v>
      </c>
      <c r="N188" s="148" t="s">
        <v>44</v>
      </c>
      <c r="O188" s="56"/>
      <c r="P188" s="149">
        <f>O188*H188</f>
        <v>0</v>
      </c>
      <c r="Q188" s="149">
        <v>0</v>
      </c>
      <c r="R188" s="149">
        <f>Q188*H188</f>
        <v>0</v>
      </c>
      <c r="S188" s="149">
        <v>0</v>
      </c>
      <c r="T188" s="150">
        <f>S188*H188</f>
        <v>0</v>
      </c>
      <c r="AR188" s="13" t="s">
        <v>132</v>
      </c>
      <c r="AT188" s="13" t="s">
        <v>127</v>
      </c>
      <c r="AU188" s="13" t="s">
        <v>73</v>
      </c>
      <c r="AY188" s="13" t="s">
        <v>133</v>
      </c>
      <c r="BE188" s="151">
        <f>IF(N188="základní",J188,0)</f>
        <v>0</v>
      </c>
      <c r="BF188" s="151">
        <f>IF(N188="snížená",J188,0)</f>
        <v>0</v>
      </c>
      <c r="BG188" s="151">
        <f>IF(N188="zákl. přenesená",J188,0)</f>
        <v>0</v>
      </c>
      <c r="BH188" s="151">
        <f>IF(N188="sníž. přenesená",J188,0)</f>
        <v>0</v>
      </c>
      <c r="BI188" s="151">
        <f>IF(N188="nulová",J188,0)</f>
        <v>0</v>
      </c>
      <c r="BJ188" s="13" t="s">
        <v>81</v>
      </c>
      <c r="BK188" s="151">
        <f>ROUND(I188*H188,2)</f>
        <v>0</v>
      </c>
      <c r="BL188" s="13" t="s">
        <v>132</v>
      </c>
      <c r="BM188" s="13" t="s">
        <v>563</v>
      </c>
    </row>
    <row r="189" spans="2:65" s="1" customFormat="1" ht="39">
      <c r="B189" s="30"/>
      <c r="C189" s="31"/>
      <c r="D189" s="152" t="s">
        <v>135</v>
      </c>
      <c r="E189" s="31"/>
      <c r="F189" s="153" t="s">
        <v>564</v>
      </c>
      <c r="G189" s="31"/>
      <c r="H189" s="31"/>
      <c r="I189" s="99"/>
      <c r="J189" s="31"/>
      <c r="K189" s="31"/>
      <c r="L189" s="34"/>
      <c r="M189" s="154"/>
      <c r="N189" s="56"/>
      <c r="O189" s="56"/>
      <c r="P189" s="56"/>
      <c r="Q189" s="56"/>
      <c r="R189" s="56"/>
      <c r="S189" s="56"/>
      <c r="T189" s="57"/>
      <c r="AT189" s="13" t="s">
        <v>135</v>
      </c>
      <c r="AU189" s="13" t="s">
        <v>73</v>
      </c>
    </row>
    <row r="190" spans="2:65" s="1" customFormat="1" ht="19.5">
      <c r="B190" s="30"/>
      <c r="C190" s="31"/>
      <c r="D190" s="152" t="s">
        <v>148</v>
      </c>
      <c r="E190" s="31"/>
      <c r="F190" s="177" t="s">
        <v>565</v>
      </c>
      <c r="G190" s="31"/>
      <c r="H190" s="31"/>
      <c r="I190" s="99"/>
      <c r="J190" s="31"/>
      <c r="K190" s="31"/>
      <c r="L190" s="34"/>
      <c r="M190" s="154"/>
      <c r="N190" s="56"/>
      <c r="O190" s="56"/>
      <c r="P190" s="56"/>
      <c r="Q190" s="56"/>
      <c r="R190" s="56"/>
      <c r="S190" s="56"/>
      <c r="T190" s="57"/>
      <c r="AT190" s="13" t="s">
        <v>148</v>
      </c>
      <c r="AU190" s="13" t="s">
        <v>73</v>
      </c>
    </row>
    <row r="191" spans="2:65" s="1" customFormat="1" ht="22.5" customHeight="1">
      <c r="B191" s="30"/>
      <c r="C191" s="140" t="s">
        <v>386</v>
      </c>
      <c r="D191" s="140" t="s">
        <v>127</v>
      </c>
      <c r="E191" s="141" t="s">
        <v>566</v>
      </c>
      <c r="F191" s="142" t="s">
        <v>567</v>
      </c>
      <c r="G191" s="143" t="s">
        <v>291</v>
      </c>
      <c r="H191" s="144">
        <v>156.904</v>
      </c>
      <c r="I191" s="145"/>
      <c r="J191" s="146">
        <f>ROUND(I191*H191,2)</f>
        <v>0</v>
      </c>
      <c r="K191" s="142" t="s">
        <v>131</v>
      </c>
      <c r="L191" s="34"/>
      <c r="M191" s="147" t="s">
        <v>1</v>
      </c>
      <c r="N191" s="148" t="s">
        <v>44</v>
      </c>
      <c r="O191" s="56"/>
      <c r="P191" s="149">
        <f>O191*H191</f>
        <v>0</v>
      </c>
      <c r="Q191" s="149">
        <v>0</v>
      </c>
      <c r="R191" s="149">
        <f>Q191*H191</f>
        <v>0</v>
      </c>
      <c r="S191" s="149">
        <v>0</v>
      </c>
      <c r="T191" s="150">
        <f>S191*H191</f>
        <v>0</v>
      </c>
      <c r="AR191" s="13" t="s">
        <v>132</v>
      </c>
      <c r="AT191" s="13" t="s">
        <v>127</v>
      </c>
      <c r="AU191" s="13" t="s">
        <v>73</v>
      </c>
      <c r="AY191" s="13" t="s">
        <v>133</v>
      </c>
      <c r="BE191" s="151">
        <f>IF(N191="základní",J191,0)</f>
        <v>0</v>
      </c>
      <c r="BF191" s="151">
        <f>IF(N191="snížená",J191,0)</f>
        <v>0</v>
      </c>
      <c r="BG191" s="151">
        <f>IF(N191="zákl. přenesená",J191,0)</f>
        <v>0</v>
      </c>
      <c r="BH191" s="151">
        <f>IF(N191="sníž. přenesená",J191,0)</f>
        <v>0</v>
      </c>
      <c r="BI191" s="151">
        <f>IF(N191="nulová",J191,0)</f>
        <v>0</v>
      </c>
      <c r="BJ191" s="13" t="s">
        <v>81</v>
      </c>
      <c r="BK191" s="151">
        <f>ROUND(I191*H191,2)</f>
        <v>0</v>
      </c>
      <c r="BL191" s="13" t="s">
        <v>132</v>
      </c>
      <c r="BM191" s="13" t="s">
        <v>568</v>
      </c>
    </row>
    <row r="192" spans="2:65" s="1" customFormat="1" ht="19.5">
      <c r="B192" s="30"/>
      <c r="C192" s="31"/>
      <c r="D192" s="152" t="s">
        <v>135</v>
      </c>
      <c r="E192" s="31"/>
      <c r="F192" s="153" t="s">
        <v>569</v>
      </c>
      <c r="G192" s="31"/>
      <c r="H192" s="31"/>
      <c r="I192" s="99"/>
      <c r="J192" s="31"/>
      <c r="K192" s="31"/>
      <c r="L192" s="34"/>
      <c r="M192" s="154"/>
      <c r="N192" s="56"/>
      <c r="O192" s="56"/>
      <c r="P192" s="56"/>
      <c r="Q192" s="56"/>
      <c r="R192" s="56"/>
      <c r="S192" s="56"/>
      <c r="T192" s="57"/>
      <c r="AT192" s="13" t="s">
        <v>135</v>
      </c>
      <c r="AU192" s="13" t="s">
        <v>73</v>
      </c>
    </row>
    <row r="193" spans="2:65" s="1" customFormat="1" ht="78">
      <c r="B193" s="30"/>
      <c r="C193" s="31"/>
      <c r="D193" s="152" t="s">
        <v>148</v>
      </c>
      <c r="E193" s="31"/>
      <c r="F193" s="177" t="s">
        <v>570</v>
      </c>
      <c r="G193" s="31"/>
      <c r="H193" s="31"/>
      <c r="I193" s="99"/>
      <c r="J193" s="31"/>
      <c r="K193" s="31"/>
      <c r="L193" s="34"/>
      <c r="M193" s="154"/>
      <c r="N193" s="56"/>
      <c r="O193" s="56"/>
      <c r="P193" s="56"/>
      <c r="Q193" s="56"/>
      <c r="R193" s="56"/>
      <c r="S193" s="56"/>
      <c r="T193" s="57"/>
      <c r="AT193" s="13" t="s">
        <v>148</v>
      </c>
      <c r="AU193" s="13" t="s">
        <v>73</v>
      </c>
    </row>
    <row r="194" spans="2:65" s="1" customFormat="1" ht="22.5" customHeight="1">
      <c r="B194" s="30"/>
      <c r="C194" s="140" t="s">
        <v>390</v>
      </c>
      <c r="D194" s="140" t="s">
        <v>127</v>
      </c>
      <c r="E194" s="141" t="s">
        <v>571</v>
      </c>
      <c r="F194" s="142" t="s">
        <v>572</v>
      </c>
      <c r="G194" s="143" t="s">
        <v>291</v>
      </c>
      <c r="H194" s="144">
        <v>175.00800000000001</v>
      </c>
      <c r="I194" s="145"/>
      <c r="J194" s="146">
        <f>ROUND(I194*H194,2)</f>
        <v>0</v>
      </c>
      <c r="K194" s="142" t="s">
        <v>131</v>
      </c>
      <c r="L194" s="34"/>
      <c r="M194" s="147" t="s">
        <v>1</v>
      </c>
      <c r="N194" s="148" t="s">
        <v>44</v>
      </c>
      <c r="O194" s="56"/>
      <c r="P194" s="149">
        <f>O194*H194</f>
        <v>0</v>
      </c>
      <c r="Q194" s="149">
        <v>0</v>
      </c>
      <c r="R194" s="149">
        <f>Q194*H194</f>
        <v>0</v>
      </c>
      <c r="S194" s="149">
        <v>0</v>
      </c>
      <c r="T194" s="150">
        <f>S194*H194</f>
        <v>0</v>
      </c>
      <c r="AR194" s="13" t="s">
        <v>132</v>
      </c>
      <c r="AT194" s="13" t="s">
        <v>127</v>
      </c>
      <c r="AU194" s="13" t="s">
        <v>73</v>
      </c>
      <c r="AY194" s="13" t="s">
        <v>133</v>
      </c>
      <c r="BE194" s="151">
        <f>IF(N194="základní",J194,0)</f>
        <v>0</v>
      </c>
      <c r="BF194" s="151">
        <f>IF(N194="snížená",J194,0)</f>
        <v>0</v>
      </c>
      <c r="BG194" s="151">
        <f>IF(N194="zákl. přenesená",J194,0)</f>
        <v>0</v>
      </c>
      <c r="BH194" s="151">
        <f>IF(N194="sníž. přenesená",J194,0)</f>
        <v>0</v>
      </c>
      <c r="BI194" s="151">
        <f>IF(N194="nulová",J194,0)</f>
        <v>0</v>
      </c>
      <c r="BJ194" s="13" t="s">
        <v>81</v>
      </c>
      <c r="BK194" s="151">
        <f>ROUND(I194*H194,2)</f>
        <v>0</v>
      </c>
      <c r="BL194" s="13" t="s">
        <v>132</v>
      </c>
      <c r="BM194" s="13" t="s">
        <v>573</v>
      </c>
    </row>
    <row r="195" spans="2:65" s="1" customFormat="1" ht="19.5">
      <c r="B195" s="30"/>
      <c r="C195" s="31"/>
      <c r="D195" s="152" t="s">
        <v>135</v>
      </c>
      <c r="E195" s="31"/>
      <c r="F195" s="153" t="s">
        <v>574</v>
      </c>
      <c r="G195" s="31"/>
      <c r="H195" s="31"/>
      <c r="I195" s="99"/>
      <c r="J195" s="31"/>
      <c r="K195" s="31"/>
      <c r="L195" s="34"/>
      <c r="M195" s="154"/>
      <c r="N195" s="56"/>
      <c r="O195" s="56"/>
      <c r="P195" s="56"/>
      <c r="Q195" s="56"/>
      <c r="R195" s="56"/>
      <c r="S195" s="56"/>
      <c r="T195" s="57"/>
      <c r="AT195" s="13" t="s">
        <v>135</v>
      </c>
      <c r="AU195" s="13" t="s">
        <v>73</v>
      </c>
    </row>
    <row r="196" spans="2:65" s="1" customFormat="1" ht="68.25">
      <c r="B196" s="30"/>
      <c r="C196" s="31"/>
      <c r="D196" s="152" t="s">
        <v>148</v>
      </c>
      <c r="E196" s="31"/>
      <c r="F196" s="177" t="s">
        <v>575</v>
      </c>
      <c r="G196" s="31"/>
      <c r="H196" s="31"/>
      <c r="I196" s="99"/>
      <c r="J196" s="31"/>
      <c r="K196" s="31"/>
      <c r="L196" s="34"/>
      <c r="M196" s="154"/>
      <c r="N196" s="56"/>
      <c r="O196" s="56"/>
      <c r="P196" s="56"/>
      <c r="Q196" s="56"/>
      <c r="R196" s="56"/>
      <c r="S196" s="56"/>
      <c r="T196" s="57"/>
      <c r="AT196" s="13" t="s">
        <v>148</v>
      </c>
      <c r="AU196" s="13" t="s">
        <v>73</v>
      </c>
    </row>
    <row r="197" spans="2:65" s="1" customFormat="1" ht="22.5" customHeight="1">
      <c r="B197" s="30"/>
      <c r="C197" s="140" t="s">
        <v>406</v>
      </c>
      <c r="D197" s="140" t="s">
        <v>127</v>
      </c>
      <c r="E197" s="141" t="s">
        <v>576</v>
      </c>
      <c r="F197" s="142" t="s">
        <v>577</v>
      </c>
      <c r="G197" s="143" t="s">
        <v>145</v>
      </c>
      <c r="H197" s="144">
        <v>4</v>
      </c>
      <c r="I197" s="145"/>
      <c r="J197" s="146">
        <f>ROUND(I197*H197,2)</f>
        <v>0</v>
      </c>
      <c r="K197" s="142" t="s">
        <v>131</v>
      </c>
      <c r="L197" s="34"/>
      <c r="M197" s="147" t="s">
        <v>1</v>
      </c>
      <c r="N197" s="148" t="s">
        <v>44</v>
      </c>
      <c r="O197" s="56"/>
      <c r="P197" s="149">
        <f>O197*H197</f>
        <v>0</v>
      </c>
      <c r="Q197" s="149">
        <v>0</v>
      </c>
      <c r="R197" s="149">
        <f>Q197*H197</f>
        <v>0</v>
      </c>
      <c r="S197" s="149">
        <v>0</v>
      </c>
      <c r="T197" s="150">
        <f>S197*H197</f>
        <v>0</v>
      </c>
      <c r="AR197" s="13" t="s">
        <v>132</v>
      </c>
      <c r="AT197" s="13" t="s">
        <v>127</v>
      </c>
      <c r="AU197" s="13" t="s">
        <v>73</v>
      </c>
      <c r="AY197" s="13" t="s">
        <v>133</v>
      </c>
      <c r="BE197" s="151">
        <f>IF(N197="základní",J197,0)</f>
        <v>0</v>
      </c>
      <c r="BF197" s="151">
        <f>IF(N197="snížená",J197,0)</f>
        <v>0</v>
      </c>
      <c r="BG197" s="151">
        <f>IF(N197="zákl. přenesená",J197,0)</f>
        <v>0</v>
      </c>
      <c r="BH197" s="151">
        <f>IF(N197="sníž. přenesená",J197,0)</f>
        <v>0</v>
      </c>
      <c r="BI197" s="151">
        <f>IF(N197="nulová",J197,0)</f>
        <v>0</v>
      </c>
      <c r="BJ197" s="13" t="s">
        <v>81</v>
      </c>
      <c r="BK197" s="151">
        <f>ROUND(I197*H197,2)</f>
        <v>0</v>
      </c>
      <c r="BL197" s="13" t="s">
        <v>132</v>
      </c>
      <c r="BM197" s="13" t="s">
        <v>578</v>
      </c>
    </row>
    <row r="198" spans="2:65" s="1" customFormat="1" ht="29.25">
      <c r="B198" s="30"/>
      <c r="C198" s="31"/>
      <c r="D198" s="152" t="s">
        <v>135</v>
      </c>
      <c r="E198" s="31"/>
      <c r="F198" s="153" t="s">
        <v>579</v>
      </c>
      <c r="G198" s="31"/>
      <c r="H198" s="31"/>
      <c r="I198" s="99"/>
      <c r="J198" s="31"/>
      <c r="K198" s="31"/>
      <c r="L198" s="34"/>
      <c r="M198" s="154"/>
      <c r="N198" s="56"/>
      <c r="O198" s="56"/>
      <c r="P198" s="56"/>
      <c r="Q198" s="56"/>
      <c r="R198" s="56"/>
      <c r="S198" s="56"/>
      <c r="T198" s="57"/>
      <c r="AT198" s="13" t="s">
        <v>135</v>
      </c>
      <c r="AU198" s="13" t="s">
        <v>73</v>
      </c>
    </row>
    <row r="199" spans="2:65" s="1" customFormat="1" ht="29.25">
      <c r="B199" s="30"/>
      <c r="C199" s="31"/>
      <c r="D199" s="152" t="s">
        <v>148</v>
      </c>
      <c r="E199" s="31"/>
      <c r="F199" s="177" t="s">
        <v>580</v>
      </c>
      <c r="G199" s="31"/>
      <c r="H199" s="31"/>
      <c r="I199" s="99"/>
      <c r="J199" s="31"/>
      <c r="K199" s="31"/>
      <c r="L199" s="34"/>
      <c r="M199" s="154"/>
      <c r="N199" s="56"/>
      <c r="O199" s="56"/>
      <c r="P199" s="56"/>
      <c r="Q199" s="56"/>
      <c r="R199" s="56"/>
      <c r="S199" s="56"/>
      <c r="T199" s="57"/>
      <c r="AT199" s="13" t="s">
        <v>148</v>
      </c>
      <c r="AU199" s="13" t="s">
        <v>73</v>
      </c>
    </row>
    <row r="200" spans="2:65" s="1" customFormat="1" ht="22.5" customHeight="1">
      <c r="B200" s="30"/>
      <c r="C200" s="140" t="s">
        <v>581</v>
      </c>
      <c r="D200" s="140" t="s">
        <v>127</v>
      </c>
      <c r="E200" s="141" t="s">
        <v>582</v>
      </c>
      <c r="F200" s="142" t="s">
        <v>583</v>
      </c>
      <c r="G200" s="143" t="s">
        <v>145</v>
      </c>
      <c r="H200" s="144">
        <v>7</v>
      </c>
      <c r="I200" s="145"/>
      <c r="J200" s="146">
        <f>ROUND(I200*H200,2)</f>
        <v>0</v>
      </c>
      <c r="K200" s="142" t="s">
        <v>131</v>
      </c>
      <c r="L200" s="34"/>
      <c r="M200" s="147" t="s">
        <v>1</v>
      </c>
      <c r="N200" s="148" t="s">
        <v>44</v>
      </c>
      <c r="O200" s="56"/>
      <c r="P200" s="149">
        <f>O200*H200</f>
        <v>0</v>
      </c>
      <c r="Q200" s="149">
        <v>0</v>
      </c>
      <c r="R200" s="149">
        <f>Q200*H200</f>
        <v>0</v>
      </c>
      <c r="S200" s="149">
        <v>0</v>
      </c>
      <c r="T200" s="150">
        <f>S200*H200</f>
        <v>0</v>
      </c>
      <c r="AR200" s="13" t="s">
        <v>132</v>
      </c>
      <c r="AT200" s="13" t="s">
        <v>127</v>
      </c>
      <c r="AU200" s="13" t="s">
        <v>73</v>
      </c>
      <c r="AY200" s="13" t="s">
        <v>133</v>
      </c>
      <c r="BE200" s="151">
        <f>IF(N200="základní",J200,0)</f>
        <v>0</v>
      </c>
      <c r="BF200" s="151">
        <f>IF(N200="snížená",J200,0)</f>
        <v>0</v>
      </c>
      <c r="BG200" s="151">
        <f>IF(N200="zákl. přenesená",J200,0)</f>
        <v>0</v>
      </c>
      <c r="BH200" s="151">
        <f>IF(N200="sníž. přenesená",J200,0)</f>
        <v>0</v>
      </c>
      <c r="BI200" s="151">
        <f>IF(N200="nulová",J200,0)</f>
        <v>0</v>
      </c>
      <c r="BJ200" s="13" t="s">
        <v>81</v>
      </c>
      <c r="BK200" s="151">
        <f>ROUND(I200*H200,2)</f>
        <v>0</v>
      </c>
      <c r="BL200" s="13" t="s">
        <v>132</v>
      </c>
      <c r="BM200" s="13" t="s">
        <v>584</v>
      </c>
    </row>
    <row r="201" spans="2:65" s="1" customFormat="1" ht="29.25">
      <c r="B201" s="30"/>
      <c r="C201" s="31"/>
      <c r="D201" s="152" t="s">
        <v>135</v>
      </c>
      <c r="E201" s="31"/>
      <c r="F201" s="153" t="s">
        <v>585</v>
      </c>
      <c r="G201" s="31"/>
      <c r="H201" s="31"/>
      <c r="I201" s="99"/>
      <c r="J201" s="31"/>
      <c r="K201" s="31"/>
      <c r="L201" s="34"/>
      <c r="M201" s="154"/>
      <c r="N201" s="56"/>
      <c r="O201" s="56"/>
      <c r="P201" s="56"/>
      <c r="Q201" s="56"/>
      <c r="R201" s="56"/>
      <c r="S201" s="56"/>
      <c r="T201" s="57"/>
      <c r="AT201" s="13" t="s">
        <v>135</v>
      </c>
      <c r="AU201" s="13" t="s">
        <v>73</v>
      </c>
    </row>
    <row r="202" spans="2:65" s="1" customFormat="1" ht="58.5">
      <c r="B202" s="30"/>
      <c r="C202" s="31"/>
      <c r="D202" s="152" t="s">
        <v>148</v>
      </c>
      <c r="E202" s="31"/>
      <c r="F202" s="177" t="s">
        <v>586</v>
      </c>
      <c r="G202" s="31"/>
      <c r="H202" s="31"/>
      <c r="I202" s="99"/>
      <c r="J202" s="31"/>
      <c r="K202" s="31"/>
      <c r="L202" s="34"/>
      <c r="M202" s="154"/>
      <c r="N202" s="56"/>
      <c r="O202" s="56"/>
      <c r="P202" s="56"/>
      <c r="Q202" s="56"/>
      <c r="R202" s="56"/>
      <c r="S202" s="56"/>
      <c r="T202" s="57"/>
      <c r="AT202" s="13" t="s">
        <v>148</v>
      </c>
      <c r="AU202" s="13" t="s">
        <v>73</v>
      </c>
    </row>
    <row r="203" spans="2:65" s="1" customFormat="1" ht="22.5" customHeight="1">
      <c r="B203" s="30"/>
      <c r="C203" s="140" t="s">
        <v>282</v>
      </c>
      <c r="D203" s="140" t="s">
        <v>127</v>
      </c>
      <c r="E203" s="141" t="s">
        <v>587</v>
      </c>
      <c r="F203" s="142" t="s">
        <v>588</v>
      </c>
      <c r="G203" s="143" t="s">
        <v>291</v>
      </c>
      <c r="H203" s="144">
        <v>5</v>
      </c>
      <c r="I203" s="145"/>
      <c r="J203" s="146">
        <f>ROUND(I203*H203,2)</f>
        <v>0</v>
      </c>
      <c r="K203" s="142" t="s">
        <v>131</v>
      </c>
      <c r="L203" s="34"/>
      <c r="M203" s="147" t="s">
        <v>1</v>
      </c>
      <c r="N203" s="148" t="s">
        <v>44</v>
      </c>
      <c r="O203" s="56"/>
      <c r="P203" s="149">
        <f>O203*H203</f>
        <v>0</v>
      </c>
      <c r="Q203" s="149">
        <v>0</v>
      </c>
      <c r="R203" s="149">
        <f>Q203*H203</f>
        <v>0</v>
      </c>
      <c r="S203" s="149">
        <v>0</v>
      </c>
      <c r="T203" s="150">
        <f>S203*H203</f>
        <v>0</v>
      </c>
      <c r="AR203" s="13" t="s">
        <v>132</v>
      </c>
      <c r="AT203" s="13" t="s">
        <v>127</v>
      </c>
      <c r="AU203" s="13" t="s">
        <v>73</v>
      </c>
      <c r="AY203" s="13" t="s">
        <v>133</v>
      </c>
      <c r="BE203" s="151">
        <f>IF(N203="základní",J203,0)</f>
        <v>0</v>
      </c>
      <c r="BF203" s="151">
        <f>IF(N203="snížená",J203,0)</f>
        <v>0</v>
      </c>
      <c r="BG203" s="151">
        <f>IF(N203="zákl. přenesená",J203,0)</f>
        <v>0</v>
      </c>
      <c r="BH203" s="151">
        <f>IF(N203="sníž. přenesená",J203,0)</f>
        <v>0</v>
      </c>
      <c r="BI203" s="151">
        <f>IF(N203="nulová",J203,0)</f>
        <v>0</v>
      </c>
      <c r="BJ203" s="13" t="s">
        <v>81</v>
      </c>
      <c r="BK203" s="151">
        <f>ROUND(I203*H203,2)</f>
        <v>0</v>
      </c>
      <c r="BL203" s="13" t="s">
        <v>132</v>
      </c>
      <c r="BM203" s="13" t="s">
        <v>589</v>
      </c>
    </row>
    <row r="204" spans="2:65" s="1" customFormat="1" ht="19.5">
      <c r="B204" s="30"/>
      <c r="C204" s="31"/>
      <c r="D204" s="152" t="s">
        <v>135</v>
      </c>
      <c r="E204" s="31"/>
      <c r="F204" s="153" t="s">
        <v>590</v>
      </c>
      <c r="G204" s="31"/>
      <c r="H204" s="31"/>
      <c r="I204" s="99"/>
      <c r="J204" s="31"/>
      <c r="K204" s="31"/>
      <c r="L204" s="34"/>
      <c r="M204" s="154"/>
      <c r="N204" s="56"/>
      <c r="O204" s="56"/>
      <c r="P204" s="56"/>
      <c r="Q204" s="56"/>
      <c r="R204" s="56"/>
      <c r="S204" s="56"/>
      <c r="T204" s="57"/>
      <c r="AT204" s="13" t="s">
        <v>135</v>
      </c>
      <c r="AU204" s="13" t="s">
        <v>73</v>
      </c>
    </row>
    <row r="205" spans="2:65" s="1" customFormat="1" ht="19.5">
      <c r="B205" s="30"/>
      <c r="C205" s="31"/>
      <c r="D205" s="152" t="s">
        <v>148</v>
      </c>
      <c r="E205" s="31"/>
      <c r="F205" s="177" t="s">
        <v>591</v>
      </c>
      <c r="G205" s="31"/>
      <c r="H205" s="31"/>
      <c r="I205" s="99"/>
      <c r="J205" s="31"/>
      <c r="K205" s="31"/>
      <c r="L205" s="34"/>
      <c r="M205" s="154"/>
      <c r="N205" s="56"/>
      <c r="O205" s="56"/>
      <c r="P205" s="56"/>
      <c r="Q205" s="56"/>
      <c r="R205" s="56"/>
      <c r="S205" s="56"/>
      <c r="T205" s="57"/>
      <c r="AT205" s="13" t="s">
        <v>148</v>
      </c>
      <c r="AU205" s="13" t="s">
        <v>73</v>
      </c>
    </row>
    <row r="206" spans="2:65" s="1" customFormat="1" ht="22.5" customHeight="1">
      <c r="B206" s="30"/>
      <c r="C206" s="140" t="s">
        <v>410</v>
      </c>
      <c r="D206" s="140" t="s">
        <v>127</v>
      </c>
      <c r="E206" s="141" t="s">
        <v>592</v>
      </c>
      <c r="F206" s="142" t="s">
        <v>593</v>
      </c>
      <c r="G206" s="143" t="s">
        <v>145</v>
      </c>
      <c r="H206" s="144">
        <v>3</v>
      </c>
      <c r="I206" s="145"/>
      <c r="J206" s="146">
        <f>ROUND(I206*H206,2)</f>
        <v>0</v>
      </c>
      <c r="K206" s="142" t="s">
        <v>131</v>
      </c>
      <c r="L206" s="34"/>
      <c r="M206" s="147" t="s">
        <v>1</v>
      </c>
      <c r="N206" s="148" t="s">
        <v>44</v>
      </c>
      <c r="O206" s="56"/>
      <c r="P206" s="149">
        <f>O206*H206</f>
        <v>0</v>
      </c>
      <c r="Q206" s="149">
        <v>0</v>
      </c>
      <c r="R206" s="149">
        <f>Q206*H206</f>
        <v>0</v>
      </c>
      <c r="S206" s="149">
        <v>0</v>
      </c>
      <c r="T206" s="150">
        <f>S206*H206</f>
        <v>0</v>
      </c>
      <c r="AR206" s="13" t="s">
        <v>132</v>
      </c>
      <c r="AT206" s="13" t="s">
        <v>127</v>
      </c>
      <c r="AU206" s="13" t="s">
        <v>73</v>
      </c>
      <c r="AY206" s="13" t="s">
        <v>133</v>
      </c>
      <c r="BE206" s="151">
        <f>IF(N206="základní",J206,0)</f>
        <v>0</v>
      </c>
      <c r="BF206" s="151">
        <f>IF(N206="snížená",J206,0)</f>
        <v>0</v>
      </c>
      <c r="BG206" s="151">
        <f>IF(N206="zákl. přenesená",J206,0)</f>
        <v>0</v>
      </c>
      <c r="BH206" s="151">
        <f>IF(N206="sníž. přenesená",J206,0)</f>
        <v>0</v>
      </c>
      <c r="BI206" s="151">
        <f>IF(N206="nulová",J206,0)</f>
        <v>0</v>
      </c>
      <c r="BJ206" s="13" t="s">
        <v>81</v>
      </c>
      <c r="BK206" s="151">
        <f>ROUND(I206*H206,2)</f>
        <v>0</v>
      </c>
      <c r="BL206" s="13" t="s">
        <v>132</v>
      </c>
      <c r="BM206" s="13" t="s">
        <v>594</v>
      </c>
    </row>
    <row r="207" spans="2:65" s="1" customFormat="1" ht="29.25">
      <c r="B207" s="30"/>
      <c r="C207" s="31"/>
      <c r="D207" s="152" t="s">
        <v>135</v>
      </c>
      <c r="E207" s="31"/>
      <c r="F207" s="153" t="s">
        <v>595</v>
      </c>
      <c r="G207" s="31"/>
      <c r="H207" s="31"/>
      <c r="I207" s="99"/>
      <c r="J207" s="31"/>
      <c r="K207" s="31"/>
      <c r="L207" s="34"/>
      <c r="M207" s="154"/>
      <c r="N207" s="56"/>
      <c r="O207" s="56"/>
      <c r="P207" s="56"/>
      <c r="Q207" s="56"/>
      <c r="R207" s="56"/>
      <c r="S207" s="56"/>
      <c r="T207" s="57"/>
      <c r="AT207" s="13" t="s">
        <v>135</v>
      </c>
      <c r="AU207" s="13" t="s">
        <v>73</v>
      </c>
    </row>
    <row r="208" spans="2:65" s="1" customFormat="1" ht="48.75">
      <c r="B208" s="30"/>
      <c r="C208" s="31"/>
      <c r="D208" s="152" t="s">
        <v>148</v>
      </c>
      <c r="E208" s="31"/>
      <c r="F208" s="177" t="s">
        <v>596</v>
      </c>
      <c r="G208" s="31"/>
      <c r="H208" s="31"/>
      <c r="I208" s="99"/>
      <c r="J208" s="31"/>
      <c r="K208" s="31"/>
      <c r="L208" s="34"/>
      <c r="M208" s="154"/>
      <c r="N208" s="56"/>
      <c r="O208" s="56"/>
      <c r="P208" s="56"/>
      <c r="Q208" s="56"/>
      <c r="R208" s="56"/>
      <c r="S208" s="56"/>
      <c r="T208" s="57"/>
      <c r="AT208" s="13" t="s">
        <v>148</v>
      </c>
      <c r="AU208" s="13" t="s">
        <v>73</v>
      </c>
    </row>
    <row r="209" spans="2:65" s="1" customFormat="1" ht="22.5" customHeight="1">
      <c r="B209" s="30"/>
      <c r="C209" s="140" t="s">
        <v>414</v>
      </c>
      <c r="D209" s="140" t="s">
        <v>127</v>
      </c>
      <c r="E209" s="141" t="s">
        <v>597</v>
      </c>
      <c r="F209" s="142" t="s">
        <v>598</v>
      </c>
      <c r="G209" s="143" t="s">
        <v>291</v>
      </c>
      <c r="H209" s="144">
        <v>2</v>
      </c>
      <c r="I209" s="145"/>
      <c r="J209" s="146">
        <f>ROUND(I209*H209,2)</f>
        <v>0</v>
      </c>
      <c r="K209" s="142" t="s">
        <v>131</v>
      </c>
      <c r="L209" s="34"/>
      <c r="M209" s="147" t="s">
        <v>1</v>
      </c>
      <c r="N209" s="148" t="s">
        <v>44</v>
      </c>
      <c r="O209" s="56"/>
      <c r="P209" s="149">
        <f>O209*H209</f>
        <v>0</v>
      </c>
      <c r="Q209" s="149">
        <v>0</v>
      </c>
      <c r="R209" s="149">
        <f>Q209*H209</f>
        <v>0</v>
      </c>
      <c r="S209" s="149">
        <v>0</v>
      </c>
      <c r="T209" s="150">
        <f>S209*H209</f>
        <v>0</v>
      </c>
      <c r="AR209" s="13" t="s">
        <v>132</v>
      </c>
      <c r="AT209" s="13" t="s">
        <v>127</v>
      </c>
      <c r="AU209" s="13" t="s">
        <v>73</v>
      </c>
      <c r="AY209" s="13" t="s">
        <v>133</v>
      </c>
      <c r="BE209" s="151">
        <f>IF(N209="základní",J209,0)</f>
        <v>0</v>
      </c>
      <c r="BF209" s="151">
        <f>IF(N209="snížená",J209,0)</f>
        <v>0</v>
      </c>
      <c r="BG209" s="151">
        <f>IF(N209="zákl. přenesená",J209,0)</f>
        <v>0</v>
      </c>
      <c r="BH209" s="151">
        <f>IF(N209="sníž. přenesená",J209,0)</f>
        <v>0</v>
      </c>
      <c r="BI209" s="151">
        <f>IF(N209="nulová",J209,0)</f>
        <v>0</v>
      </c>
      <c r="BJ209" s="13" t="s">
        <v>81</v>
      </c>
      <c r="BK209" s="151">
        <f>ROUND(I209*H209,2)</f>
        <v>0</v>
      </c>
      <c r="BL209" s="13" t="s">
        <v>132</v>
      </c>
      <c r="BM209" s="13" t="s">
        <v>599</v>
      </c>
    </row>
    <row r="210" spans="2:65" s="1" customFormat="1" ht="29.25">
      <c r="B210" s="30"/>
      <c r="C210" s="31"/>
      <c r="D210" s="152" t="s">
        <v>135</v>
      </c>
      <c r="E210" s="31"/>
      <c r="F210" s="153" t="s">
        <v>600</v>
      </c>
      <c r="G210" s="31"/>
      <c r="H210" s="31"/>
      <c r="I210" s="99"/>
      <c r="J210" s="31"/>
      <c r="K210" s="31"/>
      <c r="L210" s="34"/>
      <c r="M210" s="154"/>
      <c r="N210" s="56"/>
      <c r="O210" s="56"/>
      <c r="P210" s="56"/>
      <c r="Q210" s="56"/>
      <c r="R210" s="56"/>
      <c r="S210" s="56"/>
      <c r="T210" s="57"/>
      <c r="AT210" s="13" t="s">
        <v>135</v>
      </c>
      <c r="AU210" s="13" t="s">
        <v>73</v>
      </c>
    </row>
    <row r="211" spans="2:65" s="1" customFormat="1" ht="39">
      <c r="B211" s="30"/>
      <c r="C211" s="31"/>
      <c r="D211" s="152" t="s">
        <v>148</v>
      </c>
      <c r="E211" s="31"/>
      <c r="F211" s="177" t="s">
        <v>601</v>
      </c>
      <c r="G211" s="31"/>
      <c r="H211" s="31"/>
      <c r="I211" s="99"/>
      <c r="J211" s="31"/>
      <c r="K211" s="31"/>
      <c r="L211" s="34"/>
      <c r="M211" s="154"/>
      <c r="N211" s="56"/>
      <c r="O211" s="56"/>
      <c r="P211" s="56"/>
      <c r="Q211" s="56"/>
      <c r="R211" s="56"/>
      <c r="S211" s="56"/>
      <c r="T211" s="57"/>
      <c r="AT211" s="13" t="s">
        <v>148</v>
      </c>
      <c r="AU211" s="13" t="s">
        <v>73</v>
      </c>
    </row>
    <row r="212" spans="2:65" s="1" customFormat="1" ht="22.5" customHeight="1">
      <c r="B212" s="30"/>
      <c r="C212" s="140" t="s">
        <v>602</v>
      </c>
      <c r="D212" s="140" t="s">
        <v>127</v>
      </c>
      <c r="E212" s="141" t="s">
        <v>603</v>
      </c>
      <c r="F212" s="142" t="s">
        <v>604</v>
      </c>
      <c r="G212" s="143" t="s">
        <v>291</v>
      </c>
      <c r="H212" s="144">
        <v>34.200000000000003</v>
      </c>
      <c r="I212" s="145"/>
      <c r="J212" s="146">
        <f>ROUND(I212*H212,2)</f>
        <v>0</v>
      </c>
      <c r="K212" s="142" t="s">
        <v>131</v>
      </c>
      <c r="L212" s="34"/>
      <c r="M212" s="147" t="s">
        <v>1</v>
      </c>
      <c r="N212" s="148" t="s">
        <v>44</v>
      </c>
      <c r="O212" s="56"/>
      <c r="P212" s="149">
        <f>O212*H212</f>
        <v>0</v>
      </c>
      <c r="Q212" s="149">
        <v>0</v>
      </c>
      <c r="R212" s="149">
        <f>Q212*H212</f>
        <v>0</v>
      </c>
      <c r="S212" s="149">
        <v>0</v>
      </c>
      <c r="T212" s="150">
        <f>S212*H212</f>
        <v>0</v>
      </c>
      <c r="AR212" s="13" t="s">
        <v>132</v>
      </c>
      <c r="AT212" s="13" t="s">
        <v>127</v>
      </c>
      <c r="AU212" s="13" t="s">
        <v>73</v>
      </c>
      <c r="AY212" s="13" t="s">
        <v>133</v>
      </c>
      <c r="BE212" s="151">
        <f>IF(N212="základní",J212,0)</f>
        <v>0</v>
      </c>
      <c r="BF212" s="151">
        <f>IF(N212="snížená",J212,0)</f>
        <v>0</v>
      </c>
      <c r="BG212" s="151">
        <f>IF(N212="zákl. přenesená",J212,0)</f>
        <v>0</v>
      </c>
      <c r="BH212" s="151">
        <f>IF(N212="sníž. přenesená",J212,0)</f>
        <v>0</v>
      </c>
      <c r="BI212" s="151">
        <f>IF(N212="nulová",J212,0)</f>
        <v>0</v>
      </c>
      <c r="BJ212" s="13" t="s">
        <v>81</v>
      </c>
      <c r="BK212" s="151">
        <f>ROUND(I212*H212,2)</f>
        <v>0</v>
      </c>
      <c r="BL212" s="13" t="s">
        <v>132</v>
      </c>
      <c r="BM212" s="13" t="s">
        <v>605</v>
      </c>
    </row>
    <row r="213" spans="2:65" s="1" customFormat="1" ht="19.5">
      <c r="B213" s="30"/>
      <c r="C213" s="31"/>
      <c r="D213" s="152" t="s">
        <v>135</v>
      </c>
      <c r="E213" s="31"/>
      <c r="F213" s="153" t="s">
        <v>606</v>
      </c>
      <c r="G213" s="31"/>
      <c r="H213" s="31"/>
      <c r="I213" s="99"/>
      <c r="J213" s="31"/>
      <c r="K213" s="31"/>
      <c r="L213" s="34"/>
      <c r="M213" s="154"/>
      <c r="N213" s="56"/>
      <c r="O213" s="56"/>
      <c r="P213" s="56"/>
      <c r="Q213" s="56"/>
      <c r="R213" s="56"/>
      <c r="S213" s="56"/>
      <c r="T213" s="57"/>
      <c r="AT213" s="13" t="s">
        <v>135</v>
      </c>
      <c r="AU213" s="13" t="s">
        <v>73</v>
      </c>
    </row>
    <row r="214" spans="2:65" s="1" customFormat="1" ht="68.25">
      <c r="B214" s="30"/>
      <c r="C214" s="31"/>
      <c r="D214" s="152" t="s">
        <v>148</v>
      </c>
      <c r="E214" s="31"/>
      <c r="F214" s="177" t="s">
        <v>607</v>
      </c>
      <c r="G214" s="31"/>
      <c r="H214" s="31"/>
      <c r="I214" s="99"/>
      <c r="J214" s="31"/>
      <c r="K214" s="31"/>
      <c r="L214" s="34"/>
      <c r="M214" s="154"/>
      <c r="N214" s="56"/>
      <c r="O214" s="56"/>
      <c r="P214" s="56"/>
      <c r="Q214" s="56"/>
      <c r="R214" s="56"/>
      <c r="S214" s="56"/>
      <c r="T214" s="57"/>
      <c r="AT214" s="13" t="s">
        <v>148</v>
      </c>
      <c r="AU214" s="13" t="s">
        <v>73</v>
      </c>
    </row>
    <row r="215" spans="2:65" s="1" customFormat="1" ht="22.5" customHeight="1">
      <c r="B215" s="30"/>
      <c r="C215" s="140" t="s">
        <v>364</v>
      </c>
      <c r="D215" s="140" t="s">
        <v>127</v>
      </c>
      <c r="E215" s="141" t="s">
        <v>608</v>
      </c>
      <c r="F215" s="142" t="s">
        <v>609</v>
      </c>
      <c r="G215" s="143" t="s">
        <v>610</v>
      </c>
      <c r="H215" s="144">
        <v>374</v>
      </c>
      <c r="I215" s="145"/>
      <c r="J215" s="146">
        <f>ROUND(I215*H215,2)</f>
        <v>0</v>
      </c>
      <c r="K215" s="142" t="s">
        <v>131</v>
      </c>
      <c r="L215" s="34"/>
      <c r="M215" s="147" t="s">
        <v>1</v>
      </c>
      <c r="N215" s="148" t="s">
        <v>44</v>
      </c>
      <c r="O215" s="56"/>
      <c r="P215" s="149">
        <f>O215*H215</f>
        <v>0</v>
      </c>
      <c r="Q215" s="149">
        <v>0</v>
      </c>
      <c r="R215" s="149">
        <f>Q215*H215</f>
        <v>0</v>
      </c>
      <c r="S215" s="149">
        <v>0</v>
      </c>
      <c r="T215" s="150">
        <f>S215*H215</f>
        <v>0</v>
      </c>
      <c r="AR215" s="13" t="s">
        <v>132</v>
      </c>
      <c r="AT215" s="13" t="s">
        <v>127</v>
      </c>
      <c r="AU215" s="13" t="s">
        <v>73</v>
      </c>
      <c r="AY215" s="13" t="s">
        <v>133</v>
      </c>
      <c r="BE215" s="151">
        <f>IF(N215="základní",J215,0)</f>
        <v>0</v>
      </c>
      <c r="BF215" s="151">
        <f>IF(N215="snížená",J215,0)</f>
        <v>0</v>
      </c>
      <c r="BG215" s="151">
        <f>IF(N215="zákl. přenesená",J215,0)</f>
        <v>0</v>
      </c>
      <c r="BH215" s="151">
        <f>IF(N215="sníž. přenesená",J215,0)</f>
        <v>0</v>
      </c>
      <c r="BI215" s="151">
        <f>IF(N215="nulová",J215,0)</f>
        <v>0</v>
      </c>
      <c r="BJ215" s="13" t="s">
        <v>81</v>
      </c>
      <c r="BK215" s="151">
        <f>ROUND(I215*H215,2)</f>
        <v>0</v>
      </c>
      <c r="BL215" s="13" t="s">
        <v>132</v>
      </c>
      <c r="BM215" s="13" t="s">
        <v>611</v>
      </c>
    </row>
    <row r="216" spans="2:65" s="1" customFormat="1" ht="29.25">
      <c r="B216" s="30"/>
      <c r="C216" s="31"/>
      <c r="D216" s="152" t="s">
        <v>135</v>
      </c>
      <c r="E216" s="31"/>
      <c r="F216" s="153" t="s">
        <v>612</v>
      </c>
      <c r="G216" s="31"/>
      <c r="H216" s="31"/>
      <c r="I216" s="99"/>
      <c r="J216" s="31"/>
      <c r="K216" s="31"/>
      <c r="L216" s="34"/>
      <c r="M216" s="154"/>
      <c r="N216" s="56"/>
      <c r="O216" s="56"/>
      <c r="P216" s="56"/>
      <c r="Q216" s="56"/>
      <c r="R216" s="56"/>
      <c r="S216" s="56"/>
      <c r="T216" s="57"/>
      <c r="AT216" s="13" t="s">
        <v>135</v>
      </c>
      <c r="AU216" s="13" t="s">
        <v>73</v>
      </c>
    </row>
    <row r="217" spans="2:65" s="1" customFormat="1" ht="78">
      <c r="B217" s="30"/>
      <c r="C217" s="31"/>
      <c r="D217" s="152" t="s">
        <v>148</v>
      </c>
      <c r="E217" s="31"/>
      <c r="F217" s="177" t="s">
        <v>613</v>
      </c>
      <c r="G217" s="31"/>
      <c r="H217" s="31"/>
      <c r="I217" s="99"/>
      <c r="J217" s="31"/>
      <c r="K217" s="31"/>
      <c r="L217" s="34"/>
      <c r="M217" s="154"/>
      <c r="N217" s="56"/>
      <c r="O217" s="56"/>
      <c r="P217" s="56"/>
      <c r="Q217" s="56"/>
      <c r="R217" s="56"/>
      <c r="S217" s="56"/>
      <c r="T217" s="57"/>
      <c r="AT217" s="13" t="s">
        <v>148</v>
      </c>
      <c r="AU217" s="13" t="s">
        <v>73</v>
      </c>
    </row>
    <row r="218" spans="2:65" s="1" customFormat="1" ht="22.5" customHeight="1">
      <c r="B218" s="30"/>
      <c r="C218" s="140" t="s">
        <v>614</v>
      </c>
      <c r="D218" s="140" t="s">
        <v>127</v>
      </c>
      <c r="E218" s="141" t="s">
        <v>615</v>
      </c>
      <c r="F218" s="142" t="s">
        <v>616</v>
      </c>
      <c r="G218" s="143" t="s">
        <v>145</v>
      </c>
      <c r="H218" s="144">
        <v>52</v>
      </c>
      <c r="I218" s="145"/>
      <c r="J218" s="146">
        <f>ROUND(I218*H218,2)</f>
        <v>0</v>
      </c>
      <c r="K218" s="142" t="s">
        <v>131</v>
      </c>
      <c r="L218" s="34"/>
      <c r="M218" s="147" t="s">
        <v>1</v>
      </c>
      <c r="N218" s="148" t="s">
        <v>44</v>
      </c>
      <c r="O218" s="56"/>
      <c r="P218" s="149">
        <f>O218*H218</f>
        <v>0</v>
      </c>
      <c r="Q218" s="149">
        <v>0</v>
      </c>
      <c r="R218" s="149">
        <f>Q218*H218</f>
        <v>0</v>
      </c>
      <c r="S218" s="149">
        <v>0</v>
      </c>
      <c r="T218" s="150">
        <f>S218*H218</f>
        <v>0</v>
      </c>
      <c r="AR218" s="13" t="s">
        <v>132</v>
      </c>
      <c r="AT218" s="13" t="s">
        <v>127</v>
      </c>
      <c r="AU218" s="13" t="s">
        <v>73</v>
      </c>
      <c r="AY218" s="13" t="s">
        <v>133</v>
      </c>
      <c r="BE218" s="151">
        <f>IF(N218="základní",J218,0)</f>
        <v>0</v>
      </c>
      <c r="BF218" s="151">
        <f>IF(N218="snížená",J218,0)</f>
        <v>0</v>
      </c>
      <c r="BG218" s="151">
        <f>IF(N218="zákl. přenesená",J218,0)</f>
        <v>0</v>
      </c>
      <c r="BH218" s="151">
        <f>IF(N218="sníž. přenesená",J218,0)</f>
        <v>0</v>
      </c>
      <c r="BI218" s="151">
        <f>IF(N218="nulová",J218,0)</f>
        <v>0</v>
      </c>
      <c r="BJ218" s="13" t="s">
        <v>81</v>
      </c>
      <c r="BK218" s="151">
        <f>ROUND(I218*H218,2)</f>
        <v>0</v>
      </c>
      <c r="BL218" s="13" t="s">
        <v>132</v>
      </c>
      <c r="BM218" s="13" t="s">
        <v>617</v>
      </c>
    </row>
    <row r="219" spans="2:65" s="1" customFormat="1" ht="39">
      <c r="B219" s="30"/>
      <c r="C219" s="31"/>
      <c r="D219" s="152" t="s">
        <v>135</v>
      </c>
      <c r="E219" s="31"/>
      <c r="F219" s="153" t="s">
        <v>618</v>
      </c>
      <c r="G219" s="31"/>
      <c r="H219" s="31"/>
      <c r="I219" s="99"/>
      <c r="J219" s="31"/>
      <c r="K219" s="31"/>
      <c r="L219" s="34"/>
      <c r="M219" s="154"/>
      <c r="N219" s="56"/>
      <c r="O219" s="56"/>
      <c r="P219" s="56"/>
      <c r="Q219" s="56"/>
      <c r="R219" s="56"/>
      <c r="S219" s="56"/>
      <c r="T219" s="57"/>
      <c r="AT219" s="13" t="s">
        <v>135</v>
      </c>
      <c r="AU219" s="13" t="s">
        <v>73</v>
      </c>
    </row>
    <row r="220" spans="2:65" s="1" customFormat="1" ht="19.5">
      <c r="B220" s="30"/>
      <c r="C220" s="31"/>
      <c r="D220" s="152" t="s">
        <v>148</v>
      </c>
      <c r="E220" s="31"/>
      <c r="F220" s="177" t="s">
        <v>619</v>
      </c>
      <c r="G220" s="31"/>
      <c r="H220" s="31"/>
      <c r="I220" s="99"/>
      <c r="J220" s="31"/>
      <c r="K220" s="31"/>
      <c r="L220" s="34"/>
      <c r="M220" s="154"/>
      <c r="N220" s="56"/>
      <c r="O220" s="56"/>
      <c r="P220" s="56"/>
      <c r="Q220" s="56"/>
      <c r="R220" s="56"/>
      <c r="S220" s="56"/>
      <c r="T220" s="57"/>
      <c r="AT220" s="13" t="s">
        <v>148</v>
      </c>
      <c r="AU220" s="13" t="s">
        <v>73</v>
      </c>
    </row>
    <row r="221" spans="2:65" s="1" customFormat="1" ht="22.5" customHeight="1">
      <c r="B221" s="30"/>
      <c r="C221" s="140" t="s">
        <v>620</v>
      </c>
      <c r="D221" s="140" t="s">
        <v>127</v>
      </c>
      <c r="E221" s="141" t="s">
        <v>621</v>
      </c>
      <c r="F221" s="142" t="s">
        <v>622</v>
      </c>
      <c r="G221" s="143" t="s">
        <v>291</v>
      </c>
      <c r="H221" s="144">
        <v>395</v>
      </c>
      <c r="I221" s="145"/>
      <c r="J221" s="146">
        <f>ROUND(I221*H221,2)</f>
        <v>0</v>
      </c>
      <c r="K221" s="142" t="s">
        <v>131</v>
      </c>
      <c r="L221" s="34"/>
      <c r="M221" s="147" t="s">
        <v>1</v>
      </c>
      <c r="N221" s="148" t="s">
        <v>44</v>
      </c>
      <c r="O221" s="56"/>
      <c r="P221" s="149">
        <f>O221*H221</f>
        <v>0</v>
      </c>
      <c r="Q221" s="149">
        <v>0</v>
      </c>
      <c r="R221" s="149">
        <f>Q221*H221</f>
        <v>0</v>
      </c>
      <c r="S221" s="149">
        <v>0</v>
      </c>
      <c r="T221" s="150">
        <f>S221*H221</f>
        <v>0</v>
      </c>
      <c r="AR221" s="13" t="s">
        <v>132</v>
      </c>
      <c r="AT221" s="13" t="s">
        <v>127</v>
      </c>
      <c r="AU221" s="13" t="s">
        <v>73</v>
      </c>
      <c r="AY221" s="13" t="s">
        <v>133</v>
      </c>
      <c r="BE221" s="151">
        <f>IF(N221="základní",J221,0)</f>
        <v>0</v>
      </c>
      <c r="BF221" s="151">
        <f>IF(N221="snížená",J221,0)</f>
        <v>0</v>
      </c>
      <c r="BG221" s="151">
        <f>IF(N221="zákl. přenesená",J221,0)</f>
        <v>0</v>
      </c>
      <c r="BH221" s="151">
        <f>IF(N221="sníž. přenesená",J221,0)</f>
        <v>0</v>
      </c>
      <c r="BI221" s="151">
        <f>IF(N221="nulová",J221,0)</f>
        <v>0</v>
      </c>
      <c r="BJ221" s="13" t="s">
        <v>81</v>
      </c>
      <c r="BK221" s="151">
        <f>ROUND(I221*H221,2)</f>
        <v>0</v>
      </c>
      <c r="BL221" s="13" t="s">
        <v>132</v>
      </c>
      <c r="BM221" s="13" t="s">
        <v>623</v>
      </c>
    </row>
    <row r="222" spans="2:65" s="1" customFormat="1" ht="39">
      <c r="B222" s="30"/>
      <c r="C222" s="31"/>
      <c r="D222" s="152" t="s">
        <v>135</v>
      </c>
      <c r="E222" s="31"/>
      <c r="F222" s="153" t="s">
        <v>624</v>
      </c>
      <c r="G222" s="31"/>
      <c r="H222" s="31"/>
      <c r="I222" s="99"/>
      <c r="J222" s="31"/>
      <c r="K222" s="31"/>
      <c r="L222" s="34"/>
      <c r="M222" s="154"/>
      <c r="N222" s="56"/>
      <c r="O222" s="56"/>
      <c r="P222" s="56"/>
      <c r="Q222" s="56"/>
      <c r="R222" s="56"/>
      <c r="S222" s="56"/>
      <c r="T222" s="57"/>
      <c r="AT222" s="13" t="s">
        <v>135</v>
      </c>
      <c r="AU222" s="13" t="s">
        <v>73</v>
      </c>
    </row>
    <row r="223" spans="2:65" s="1" customFormat="1" ht="29.25">
      <c r="B223" s="30"/>
      <c r="C223" s="31"/>
      <c r="D223" s="152" t="s">
        <v>148</v>
      </c>
      <c r="E223" s="31"/>
      <c r="F223" s="177" t="s">
        <v>625</v>
      </c>
      <c r="G223" s="31"/>
      <c r="H223" s="31"/>
      <c r="I223" s="99"/>
      <c r="J223" s="31"/>
      <c r="K223" s="31"/>
      <c r="L223" s="34"/>
      <c r="M223" s="154"/>
      <c r="N223" s="56"/>
      <c r="O223" s="56"/>
      <c r="P223" s="56"/>
      <c r="Q223" s="56"/>
      <c r="R223" s="56"/>
      <c r="S223" s="56"/>
      <c r="T223" s="57"/>
      <c r="AT223" s="13" t="s">
        <v>148</v>
      </c>
      <c r="AU223" s="13" t="s">
        <v>73</v>
      </c>
    </row>
    <row r="224" spans="2:65" s="1" customFormat="1" ht="22.5" customHeight="1">
      <c r="B224" s="30"/>
      <c r="C224" s="140" t="s">
        <v>626</v>
      </c>
      <c r="D224" s="140" t="s">
        <v>127</v>
      </c>
      <c r="E224" s="141" t="s">
        <v>358</v>
      </c>
      <c r="F224" s="142" t="s">
        <v>359</v>
      </c>
      <c r="G224" s="143" t="s">
        <v>360</v>
      </c>
      <c r="H224" s="144">
        <v>45</v>
      </c>
      <c r="I224" s="145"/>
      <c r="J224" s="146">
        <f>ROUND(I224*H224,2)</f>
        <v>0</v>
      </c>
      <c r="K224" s="142" t="s">
        <v>131</v>
      </c>
      <c r="L224" s="34"/>
      <c r="M224" s="147" t="s">
        <v>1</v>
      </c>
      <c r="N224" s="148" t="s">
        <v>44</v>
      </c>
      <c r="O224" s="56"/>
      <c r="P224" s="149">
        <f>O224*H224</f>
        <v>0</v>
      </c>
      <c r="Q224" s="149">
        <v>0</v>
      </c>
      <c r="R224" s="149">
        <f>Q224*H224</f>
        <v>0</v>
      </c>
      <c r="S224" s="149">
        <v>0</v>
      </c>
      <c r="T224" s="150">
        <f>S224*H224</f>
        <v>0</v>
      </c>
      <c r="AR224" s="13" t="s">
        <v>132</v>
      </c>
      <c r="AT224" s="13" t="s">
        <v>127</v>
      </c>
      <c r="AU224" s="13" t="s">
        <v>73</v>
      </c>
      <c r="AY224" s="13" t="s">
        <v>133</v>
      </c>
      <c r="BE224" s="151">
        <f>IF(N224="základní",J224,0)</f>
        <v>0</v>
      </c>
      <c r="BF224" s="151">
        <f>IF(N224="snížená",J224,0)</f>
        <v>0</v>
      </c>
      <c r="BG224" s="151">
        <f>IF(N224="zákl. přenesená",J224,0)</f>
        <v>0</v>
      </c>
      <c r="BH224" s="151">
        <f>IF(N224="sníž. přenesená",J224,0)</f>
        <v>0</v>
      </c>
      <c r="BI224" s="151">
        <f>IF(N224="nulová",J224,0)</f>
        <v>0</v>
      </c>
      <c r="BJ224" s="13" t="s">
        <v>81</v>
      </c>
      <c r="BK224" s="151">
        <f>ROUND(I224*H224,2)</f>
        <v>0</v>
      </c>
      <c r="BL224" s="13" t="s">
        <v>132</v>
      </c>
      <c r="BM224" s="13" t="s">
        <v>627</v>
      </c>
    </row>
    <row r="225" spans="2:65" s="1" customFormat="1" ht="39">
      <c r="B225" s="30"/>
      <c r="C225" s="31"/>
      <c r="D225" s="152" t="s">
        <v>135</v>
      </c>
      <c r="E225" s="31"/>
      <c r="F225" s="153" t="s">
        <v>362</v>
      </c>
      <c r="G225" s="31"/>
      <c r="H225" s="31"/>
      <c r="I225" s="99"/>
      <c r="J225" s="31"/>
      <c r="K225" s="31"/>
      <c r="L225" s="34"/>
      <c r="M225" s="154"/>
      <c r="N225" s="56"/>
      <c r="O225" s="56"/>
      <c r="P225" s="56"/>
      <c r="Q225" s="56"/>
      <c r="R225" s="56"/>
      <c r="S225" s="56"/>
      <c r="T225" s="57"/>
      <c r="AT225" s="13" t="s">
        <v>135</v>
      </c>
      <c r="AU225" s="13" t="s">
        <v>73</v>
      </c>
    </row>
    <row r="226" spans="2:65" s="1" customFormat="1" ht="22.5" customHeight="1">
      <c r="B226" s="30"/>
      <c r="C226" s="140" t="s">
        <v>628</v>
      </c>
      <c r="D226" s="140" t="s">
        <v>127</v>
      </c>
      <c r="E226" s="141" t="s">
        <v>629</v>
      </c>
      <c r="F226" s="142" t="s">
        <v>630</v>
      </c>
      <c r="G226" s="143" t="s">
        <v>360</v>
      </c>
      <c r="H226" s="144">
        <v>24</v>
      </c>
      <c r="I226" s="145"/>
      <c r="J226" s="146">
        <f>ROUND(I226*H226,2)</f>
        <v>0</v>
      </c>
      <c r="K226" s="142" t="s">
        <v>131</v>
      </c>
      <c r="L226" s="34"/>
      <c r="M226" s="147" t="s">
        <v>1</v>
      </c>
      <c r="N226" s="148" t="s">
        <v>44</v>
      </c>
      <c r="O226" s="56"/>
      <c r="P226" s="149">
        <f>O226*H226</f>
        <v>0</v>
      </c>
      <c r="Q226" s="149">
        <v>0</v>
      </c>
      <c r="R226" s="149">
        <f>Q226*H226</f>
        <v>0</v>
      </c>
      <c r="S226" s="149">
        <v>0</v>
      </c>
      <c r="T226" s="150">
        <f>S226*H226</f>
        <v>0</v>
      </c>
      <c r="AR226" s="13" t="s">
        <v>132</v>
      </c>
      <c r="AT226" s="13" t="s">
        <v>127</v>
      </c>
      <c r="AU226" s="13" t="s">
        <v>73</v>
      </c>
      <c r="AY226" s="13" t="s">
        <v>133</v>
      </c>
      <c r="BE226" s="151">
        <f>IF(N226="základní",J226,0)</f>
        <v>0</v>
      </c>
      <c r="BF226" s="151">
        <f>IF(N226="snížená",J226,0)</f>
        <v>0</v>
      </c>
      <c r="BG226" s="151">
        <f>IF(N226="zákl. přenesená",J226,0)</f>
        <v>0</v>
      </c>
      <c r="BH226" s="151">
        <f>IF(N226="sníž. přenesená",J226,0)</f>
        <v>0</v>
      </c>
      <c r="BI226" s="151">
        <f>IF(N226="nulová",J226,0)</f>
        <v>0</v>
      </c>
      <c r="BJ226" s="13" t="s">
        <v>81</v>
      </c>
      <c r="BK226" s="151">
        <f>ROUND(I226*H226,2)</f>
        <v>0</v>
      </c>
      <c r="BL226" s="13" t="s">
        <v>132</v>
      </c>
      <c r="BM226" s="13" t="s">
        <v>631</v>
      </c>
    </row>
    <row r="227" spans="2:65" s="1" customFormat="1" ht="39">
      <c r="B227" s="30"/>
      <c r="C227" s="31"/>
      <c r="D227" s="152" t="s">
        <v>135</v>
      </c>
      <c r="E227" s="31"/>
      <c r="F227" s="153" t="s">
        <v>632</v>
      </c>
      <c r="G227" s="31"/>
      <c r="H227" s="31"/>
      <c r="I227" s="99"/>
      <c r="J227" s="31"/>
      <c r="K227" s="31"/>
      <c r="L227" s="34"/>
      <c r="M227" s="154"/>
      <c r="N227" s="56"/>
      <c r="O227" s="56"/>
      <c r="P227" s="56"/>
      <c r="Q227" s="56"/>
      <c r="R227" s="56"/>
      <c r="S227" s="56"/>
      <c r="T227" s="57"/>
      <c r="AT227" s="13" t="s">
        <v>135</v>
      </c>
      <c r="AU227" s="13" t="s">
        <v>73</v>
      </c>
    </row>
    <row r="228" spans="2:65" s="1" customFormat="1" ht="22.5" customHeight="1">
      <c r="B228" s="30"/>
      <c r="C228" s="140" t="s">
        <v>633</v>
      </c>
      <c r="D228" s="140" t="s">
        <v>127</v>
      </c>
      <c r="E228" s="141" t="s">
        <v>634</v>
      </c>
      <c r="F228" s="142" t="s">
        <v>635</v>
      </c>
      <c r="G228" s="143" t="s">
        <v>153</v>
      </c>
      <c r="H228" s="144">
        <v>24</v>
      </c>
      <c r="I228" s="145"/>
      <c r="J228" s="146">
        <f>ROUND(I228*H228,2)</f>
        <v>0</v>
      </c>
      <c r="K228" s="142" t="s">
        <v>131</v>
      </c>
      <c r="L228" s="34"/>
      <c r="M228" s="147" t="s">
        <v>1</v>
      </c>
      <c r="N228" s="148" t="s">
        <v>44</v>
      </c>
      <c r="O228" s="56"/>
      <c r="P228" s="149">
        <f>O228*H228</f>
        <v>0</v>
      </c>
      <c r="Q228" s="149">
        <v>0</v>
      </c>
      <c r="R228" s="149">
        <f>Q228*H228</f>
        <v>0</v>
      </c>
      <c r="S228" s="149">
        <v>0</v>
      </c>
      <c r="T228" s="150">
        <f>S228*H228</f>
        <v>0</v>
      </c>
      <c r="AR228" s="13" t="s">
        <v>132</v>
      </c>
      <c r="AT228" s="13" t="s">
        <v>127</v>
      </c>
      <c r="AU228" s="13" t="s">
        <v>73</v>
      </c>
      <c r="AY228" s="13" t="s">
        <v>133</v>
      </c>
      <c r="BE228" s="151">
        <f>IF(N228="základní",J228,0)</f>
        <v>0</v>
      </c>
      <c r="BF228" s="151">
        <f>IF(N228="snížená",J228,0)</f>
        <v>0</v>
      </c>
      <c r="BG228" s="151">
        <f>IF(N228="zákl. přenesená",J228,0)</f>
        <v>0</v>
      </c>
      <c r="BH228" s="151">
        <f>IF(N228="sníž. přenesená",J228,0)</f>
        <v>0</v>
      </c>
      <c r="BI228" s="151">
        <f>IF(N228="nulová",J228,0)</f>
        <v>0</v>
      </c>
      <c r="BJ228" s="13" t="s">
        <v>81</v>
      </c>
      <c r="BK228" s="151">
        <f>ROUND(I228*H228,2)</f>
        <v>0</v>
      </c>
      <c r="BL228" s="13" t="s">
        <v>132</v>
      </c>
      <c r="BM228" s="13" t="s">
        <v>636</v>
      </c>
    </row>
    <row r="229" spans="2:65" s="1" customFormat="1" ht="29.25">
      <c r="B229" s="30"/>
      <c r="C229" s="31"/>
      <c r="D229" s="152" t="s">
        <v>135</v>
      </c>
      <c r="E229" s="31"/>
      <c r="F229" s="153" t="s">
        <v>637</v>
      </c>
      <c r="G229" s="31"/>
      <c r="H229" s="31"/>
      <c r="I229" s="99"/>
      <c r="J229" s="31"/>
      <c r="K229" s="31"/>
      <c r="L229" s="34"/>
      <c r="M229" s="154"/>
      <c r="N229" s="56"/>
      <c r="O229" s="56"/>
      <c r="P229" s="56"/>
      <c r="Q229" s="56"/>
      <c r="R229" s="56"/>
      <c r="S229" s="56"/>
      <c r="T229" s="57"/>
      <c r="AT229" s="13" t="s">
        <v>135</v>
      </c>
      <c r="AU229" s="13" t="s">
        <v>73</v>
      </c>
    </row>
    <row r="230" spans="2:65" s="1" customFormat="1" ht="19.5">
      <c r="B230" s="30"/>
      <c r="C230" s="31"/>
      <c r="D230" s="152" t="s">
        <v>148</v>
      </c>
      <c r="E230" s="31"/>
      <c r="F230" s="177" t="s">
        <v>156</v>
      </c>
      <c r="G230" s="31"/>
      <c r="H230" s="31"/>
      <c r="I230" s="99"/>
      <c r="J230" s="31"/>
      <c r="K230" s="31"/>
      <c r="L230" s="34"/>
      <c r="M230" s="154"/>
      <c r="N230" s="56"/>
      <c r="O230" s="56"/>
      <c r="P230" s="56"/>
      <c r="Q230" s="56"/>
      <c r="R230" s="56"/>
      <c r="S230" s="56"/>
      <c r="T230" s="57"/>
      <c r="AT230" s="13" t="s">
        <v>148</v>
      </c>
      <c r="AU230" s="13" t="s">
        <v>73</v>
      </c>
    </row>
    <row r="231" spans="2:65" s="1" customFormat="1" ht="22.5" customHeight="1">
      <c r="B231" s="30"/>
      <c r="C231" s="140" t="s">
        <v>638</v>
      </c>
      <c r="D231" s="140" t="s">
        <v>127</v>
      </c>
      <c r="E231" s="141" t="s">
        <v>639</v>
      </c>
      <c r="F231" s="142" t="s">
        <v>640</v>
      </c>
      <c r="G231" s="143" t="s">
        <v>291</v>
      </c>
      <c r="H231" s="144">
        <v>466</v>
      </c>
      <c r="I231" s="145"/>
      <c r="J231" s="146">
        <f>ROUND(I231*H231,2)</f>
        <v>0</v>
      </c>
      <c r="K231" s="142" t="s">
        <v>131</v>
      </c>
      <c r="L231" s="34"/>
      <c r="M231" s="147" t="s">
        <v>1</v>
      </c>
      <c r="N231" s="148" t="s">
        <v>44</v>
      </c>
      <c r="O231" s="56"/>
      <c r="P231" s="149">
        <f>O231*H231</f>
        <v>0</v>
      </c>
      <c r="Q231" s="149">
        <v>0</v>
      </c>
      <c r="R231" s="149">
        <f>Q231*H231</f>
        <v>0</v>
      </c>
      <c r="S231" s="149">
        <v>0</v>
      </c>
      <c r="T231" s="150">
        <f>S231*H231</f>
        <v>0</v>
      </c>
      <c r="AR231" s="13" t="s">
        <v>132</v>
      </c>
      <c r="AT231" s="13" t="s">
        <v>127</v>
      </c>
      <c r="AU231" s="13" t="s">
        <v>73</v>
      </c>
      <c r="AY231" s="13" t="s">
        <v>133</v>
      </c>
      <c r="BE231" s="151">
        <f>IF(N231="základní",J231,0)</f>
        <v>0</v>
      </c>
      <c r="BF231" s="151">
        <f>IF(N231="snížená",J231,0)</f>
        <v>0</v>
      </c>
      <c r="BG231" s="151">
        <f>IF(N231="zákl. přenesená",J231,0)</f>
        <v>0</v>
      </c>
      <c r="BH231" s="151">
        <f>IF(N231="sníž. přenesená",J231,0)</f>
        <v>0</v>
      </c>
      <c r="BI231" s="151">
        <f>IF(N231="nulová",J231,0)</f>
        <v>0</v>
      </c>
      <c r="BJ231" s="13" t="s">
        <v>81</v>
      </c>
      <c r="BK231" s="151">
        <f>ROUND(I231*H231,2)</f>
        <v>0</v>
      </c>
      <c r="BL231" s="13" t="s">
        <v>132</v>
      </c>
      <c r="BM231" s="13" t="s">
        <v>641</v>
      </c>
    </row>
    <row r="232" spans="2:65" s="1" customFormat="1" ht="19.5">
      <c r="B232" s="30"/>
      <c r="C232" s="31"/>
      <c r="D232" s="152" t="s">
        <v>135</v>
      </c>
      <c r="E232" s="31"/>
      <c r="F232" s="153" t="s">
        <v>642</v>
      </c>
      <c r="G232" s="31"/>
      <c r="H232" s="31"/>
      <c r="I232" s="99"/>
      <c r="J232" s="31"/>
      <c r="K232" s="31"/>
      <c r="L232" s="34"/>
      <c r="M232" s="154"/>
      <c r="N232" s="56"/>
      <c r="O232" s="56"/>
      <c r="P232" s="56"/>
      <c r="Q232" s="56"/>
      <c r="R232" s="56"/>
      <c r="S232" s="56"/>
      <c r="T232" s="57"/>
      <c r="AT232" s="13" t="s">
        <v>135</v>
      </c>
      <c r="AU232" s="13" t="s">
        <v>73</v>
      </c>
    </row>
    <row r="233" spans="2:65" s="1" customFormat="1" ht="19.5">
      <c r="B233" s="30"/>
      <c r="C233" s="31"/>
      <c r="D233" s="152" t="s">
        <v>148</v>
      </c>
      <c r="E233" s="31"/>
      <c r="F233" s="177" t="s">
        <v>643</v>
      </c>
      <c r="G233" s="31"/>
      <c r="H233" s="31"/>
      <c r="I233" s="99"/>
      <c r="J233" s="31"/>
      <c r="K233" s="31"/>
      <c r="L233" s="34"/>
      <c r="M233" s="154"/>
      <c r="N233" s="56"/>
      <c r="O233" s="56"/>
      <c r="P233" s="56"/>
      <c r="Q233" s="56"/>
      <c r="R233" s="56"/>
      <c r="S233" s="56"/>
      <c r="T233" s="57"/>
      <c r="AT233" s="13" t="s">
        <v>148</v>
      </c>
      <c r="AU233" s="13" t="s">
        <v>73</v>
      </c>
    </row>
    <row r="234" spans="2:65" s="1" customFormat="1" ht="22.5" customHeight="1">
      <c r="B234" s="30"/>
      <c r="C234" s="140" t="s">
        <v>644</v>
      </c>
      <c r="D234" s="140" t="s">
        <v>127</v>
      </c>
      <c r="E234" s="141" t="s">
        <v>645</v>
      </c>
      <c r="F234" s="142" t="s">
        <v>646</v>
      </c>
      <c r="G234" s="143" t="s">
        <v>291</v>
      </c>
      <c r="H234" s="144">
        <v>466</v>
      </c>
      <c r="I234" s="145"/>
      <c r="J234" s="146">
        <f>ROUND(I234*H234,2)</f>
        <v>0</v>
      </c>
      <c r="K234" s="142" t="s">
        <v>131</v>
      </c>
      <c r="L234" s="34"/>
      <c r="M234" s="147" t="s">
        <v>1</v>
      </c>
      <c r="N234" s="148" t="s">
        <v>44</v>
      </c>
      <c r="O234" s="56"/>
      <c r="P234" s="149">
        <f>O234*H234</f>
        <v>0</v>
      </c>
      <c r="Q234" s="149">
        <v>0</v>
      </c>
      <c r="R234" s="149">
        <f>Q234*H234</f>
        <v>0</v>
      </c>
      <c r="S234" s="149">
        <v>0</v>
      </c>
      <c r="T234" s="150">
        <f>S234*H234</f>
        <v>0</v>
      </c>
      <c r="AR234" s="13" t="s">
        <v>132</v>
      </c>
      <c r="AT234" s="13" t="s">
        <v>127</v>
      </c>
      <c r="AU234" s="13" t="s">
        <v>73</v>
      </c>
      <c r="AY234" s="13" t="s">
        <v>133</v>
      </c>
      <c r="BE234" s="151">
        <f>IF(N234="základní",J234,0)</f>
        <v>0</v>
      </c>
      <c r="BF234" s="151">
        <f>IF(N234="snížená",J234,0)</f>
        <v>0</v>
      </c>
      <c r="BG234" s="151">
        <f>IF(N234="zákl. přenesená",J234,0)</f>
        <v>0</v>
      </c>
      <c r="BH234" s="151">
        <f>IF(N234="sníž. přenesená",J234,0)</f>
        <v>0</v>
      </c>
      <c r="BI234" s="151">
        <f>IF(N234="nulová",J234,0)</f>
        <v>0</v>
      </c>
      <c r="BJ234" s="13" t="s">
        <v>81</v>
      </c>
      <c r="BK234" s="151">
        <f>ROUND(I234*H234,2)</f>
        <v>0</v>
      </c>
      <c r="BL234" s="13" t="s">
        <v>132</v>
      </c>
      <c r="BM234" s="13" t="s">
        <v>647</v>
      </c>
    </row>
    <row r="235" spans="2:65" s="1" customFormat="1" ht="19.5">
      <c r="B235" s="30"/>
      <c r="C235" s="31"/>
      <c r="D235" s="152" t="s">
        <v>135</v>
      </c>
      <c r="E235" s="31"/>
      <c r="F235" s="153" t="s">
        <v>648</v>
      </c>
      <c r="G235" s="31"/>
      <c r="H235" s="31"/>
      <c r="I235" s="99"/>
      <c r="J235" s="31"/>
      <c r="K235" s="31"/>
      <c r="L235" s="34"/>
      <c r="M235" s="154"/>
      <c r="N235" s="56"/>
      <c r="O235" s="56"/>
      <c r="P235" s="56"/>
      <c r="Q235" s="56"/>
      <c r="R235" s="56"/>
      <c r="S235" s="56"/>
      <c r="T235" s="57"/>
      <c r="AT235" s="13" t="s">
        <v>135</v>
      </c>
      <c r="AU235" s="13" t="s">
        <v>73</v>
      </c>
    </row>
    <row r="236" spans="2:65" s="1" customFormat="1" ht="19.5">
      <c r="B236" s="30"/>
      <c r="C236" s="31"/>
      <c r="D236" s="152" t="s">
        <v>148</v>
      </c>
      <c r="E236" s="31"/>
      <c r="F236" s="177" t="s">
        <v>643</v>
      </c>
      <c r="G236" s="31"/>
      <c r="H236" s="31"/>
      <c r="I236" s="99"/>
      <c r="J236" s="31"/>
      <c r="K236" s="31"/>
      <c r="L236" s="34"/>
      <c r="M236" s="154"/>
      <c r="N236" s="56"/>
      <c r="O236" s="56"/>
      <c r="P236" s="56"/>
      <c r="Q236" s="56"/>
      <c r="R236" s="56"/>
      <c r="S236" s="56"/>
      <c r="T236" s="57"/>
      <c r="AT236" s="13" t="s">
        <v>148</v>
      </c>
      <c r="AU236" s="13" t="s">
        <v>73</v>
      </c>
    </row>
    <row r="237" spans="2:65" s="1" customFormat="1" ht="22.5" customHeight="1">
      <c r="B237" s="30"/>
      <c r="C237" s="140" t="s">
        <v>649</v>
      </c>
      <c r="D237" s="140" t="s">
        <v>127</v>
      </c>
      <c r="E237" s="141" t="s">
        <v>650</v>
      </c>
      <c r="F237" s="142" t="s">
        <v>651</v>
      </c>
      <c r="G237" s="143" t="s">
        <v>652</v>
      </c>
      <c r="H237" s="144">
        <v>8</v>
      </c>
      <c r="I237" s="145"/>
      <c r="J237" s="146">
        <f>ROUND(I237*H237,2)</f>
        <v>0</v>
      </c>
      <c r="K237" s="142" t="s">
        <v>131</v>
      </c>
      <c r="L237" s="34"/>
      <c r="M237" s="147" t="s">
        <v>1</v>
      </c>
      <c r="N237" s="148" t="s">
        <v>44</v>
      </c>
      <c r="O237" s="56"/>
      <c r="P237" s="149">
        <f>O237*H237</f>
        <v>0</v>
      </c>
      <c r="Q237" s="149">
        <v>0</v>
      </c>
      <c r="R237" s="149">
        <f>Q237*H237</f>
        <v>0</v>
      </c>
      <c r="S237" s="149">
        <v>0</v>
      </c>
      <c r="T237" s="150">
        <f>S237*H237</f>
        <v>0</v>
      </c>
      <c r="AR237" s="13" t="s">
        <v>132</v>
      </c>
      <c r="AT237" s="13" t="s">
        <v>127</v>
      </c>
      <c r="AU237" s="13" t="s">
        <v>73</v>
      </c>
      <c r="AY237" s="13" t="s">
        <v>133</v>
      </c>
      <c r="BE237" s="151">
        <f>IF(N237="základní",J237,0)</f>
        <v>0</v>
      </c>
      <c r="BF237" s="151">
        <f>IF(N237="snížená",J237,0)</f>
        <v>0</v>
      </c>
      <c r="BG237" s="151">
        <f>IF(N237="zákl. přenesená",J237,0)</f>
        <v>0</v>
      </c>
      <c r="BH237" s="151">
        <f>IF(N237="sníž. přenesená",J237,0)</f>
        <v>0</v>
      </c>
      <c r="BI237" s="151">
        <f>IF(N237="nulová",J237,0)</f>
        <v>0</v>
      </c>
      <c r="BJ237" s="13" t="s">
        <v>81</v>
      </c>
      <c r="BK237" s="151">
        <f>ROUND(I237*H237,2)</f>
        <v>0</v>
      </c>
      <c r="BL237" s="13" t="s">
        <v>132</v>
      </c>
      <c r="BM237" s="13" t="s">
        <v>653</v>
      </c>
    </row>
    <row r="238" spans="2:65" s="1" customFormat="1" ht="19.5">
      <c r="B238" s="30"/>
      <c r="C238" s="31"/>
      <c r="D238" s="152" t="s">
        <v>135</v>
      </c>
      <c r="E238" s="31"/>
      <c r="F238" s="153" t="s">
        <v>654</v>
      </c>
      <c r="G238" s="31"/>
      <c r="H238" s="31"/>
      <c r="I238" s="99"/>
      <c r="J238" s="31"/>
      <c r="K238" s="31"/>
      <c r="L238" s="34"/>
      <c r="M238" s="154"/>
      <c r="N238" s="56"/>
      <c r="O238" s="56"/>
      <c r="P238" s="56"/>
      <c r="Q238" s="56"/>
      <c r="R238" s="56"/>
      <c r="S238" s="56"/>
      <c r="T238" s="57"/>
      <c r="AT238" s="13" t="s">
        <v>135</v>
      </c>
      <c r="AU238" s="13" t="s">
        <v>73</v>
      </c>
    </row>
    <row r="239" spans="2:65" s="1" customFormat="1" ht="48.75">
      <c r="B239" s="30"/>
      <c r="C239" s="31"/>
      <c r="D239" s="152" t="s">
        <v>148</v>
      </c>
      <c r="E239" s="31"/>
      <c r="F239" s="177" t="s">
        <v>655</v>
      </c>
      <c r="G239" s="31"/>
      <c r="H239" s="31"/>
      <c r="I239" s="99"/>
      <c r="J239" s="31"/>
      <c r="K239" s="31"/>
      <c r="L239" s="34"/>
      <c r="M239" s="154"/>
      <c r="N239" s="56"/>
      <c r="O239" s="56"/>
      <c r="P239" s="56"/>
      <c r="Q239" s="56"/>
      <c r="R239" s="56"/>
      <c r="S239" s="56"/>
      <c r="T239" s="57"/>
      <c r="AT239" s="13" t="s">
        <v>148</v>
      </c>
      <c r="AU239" s="13" t="s">
        <v>73</v>
      </c>
    </row>
    <row r="240" spans="2:65" s="1" customFormat="1" ht="22.5" customHeight="1">
      <c r="B240" s="30"/>
      <c r="C240" s="199" t="s">
        <v>656</v>
      </c>
      <c r="D240" s="199" t="s">
        <v>377</v>
      </c>
      <c r="E240" s="200" t="s">
        <v>378</v>
      </c>
      <c r="F240" s="201" t="s">
        <v>379</v>
      </c>
      <c r="G240" s="202" t="s">
        <v>173</v>
      </c>
      <c r="H240" s="203">
        <v>429.93299999999999</v>
      </c>
      <c r="I240" s="204"/>
      <c r="J240" s="205">
        <f>ROUND(I240*H240,2)</f>
        <v>0</v>
      </c>
      <c r="K240" s="201" t="s">
        <v>131</v>
      </c>
      <c r="L240" s="206"/>
      <c r="M240" s="207" t="s">
        <v>1</v>
      </c>
      <c r="N240" s="208" t="s">
        <v>44</v>
      </c>
      <c r="O240" s="56"/>
      <c r="P240" s="149">
        <f>O240*H240</f>
        <v>0</v>
      </c>
      <c r="Q240" s="149">
        <v>1</v>
      </c>
      <c r="R240" s="149">
        <f>Q240*H240</f>
        <v>429.93299999999999</v>
      </c>
      <c r="S240" s="149">
        <v>0</v>
      </c>
      <c r="T240" s="150">
        <f>S240*H240</f>
        <v>0</v>
      </c>
      <c r="AR240" s="13" t="s">
        <v>221</v>
      </c>
      <c r="AT240" s="13" t="s">
        <v>377</v>
      </c>
      <c r="AU240" s="13" t="s">
        <v>73</v>
      </c>
      <c r="AY240" s="13" t="s">
        <v>133</v>
      </c>
      <c r="BE240" s="151">
        <f>IF(N240="základní",J240,0)</f>
        <v>0</v>
      </c>
      <c r="BF240" s="151">
        <f>IF(N240="snížená",J240,0)</f>
        <v>0</v>
      </c>
      <c r="BG240" s="151">
        <f>IF(N240="zákl. přenesená",J240,0)</f>
        <v>0</v>
      </c>
      <c r="BH240" s="151">
        <f>IF(N240="sníž. přenesená",J240,0)</f>
        <v>0</v>
      </c>
      <c r="BI240" s="151">
        <f>IF(N240="nulová",J240,0)</f>
        <v>0</v>
      </c>
      <c r="BJ240" s="13" t="s">
        <v>81</v>
      </c>
      <c r="BK240" s="151">
        <f>ROUND(I240*H240,2)</f>
        <v>0</v>
      </c>
      <c r="BL240" s="13" t="s">
        <v>221</v>
      </c>
      <c r="BM240" s="13" t="s">
        <v>657</v>
      </c>
    </row>
    <row r="241" spans="2:65" s="1" customFormat="1" ht="11.25">
      <c r="B241" s="30"/>
      <c r="C241" s="31"/>
      <c r="D241" s="152" t="s">
        <v>135</v>
      </c>
      <c r="E241" s="31"/>
      <c r="F241" s="153" t="s">
        <v>379</v>
      </c>
      <c r="G241" s="31"/>
      <c r="H241" s="31"/>
      <c r="I241" s="99"/>
      <c r="J241" s="31"/>
      <c r="K241" s="31"/>
      <c r="L241" s="34"/>
      <c r="M241" s="154"/>
      <c r="N241" s="56"/>
      <c r="O241" s="56"/>
      <c r="P241" s="56"/>
      <c r="Q241" s="56"/>
      <c r="R241" s="56"/>
      <c r="S241" s="56"/>
      <c r="T241" s="57"/>
      <c r="AT241" s="13" t="s">
        <v>135</v>
      </c>
      <c r="AU241" s="13" t="s">
        <v>73</v>
      </c>
    </row>
    <row r="242" spans="2:65" s="1" customFormat="1" ht="22.5" customHeight="1">
      <c r="B242" s="30"/>
      <c r="C242" s="199" t="s">
        <v>658</v>
      </c>
      <c r="D242" s="199" t="s">
        <v>377</v>
      </c>
      <c r="E242" s="200" t="s">
        <v>659</v>
      </c>
      <c r="F242" s="201" t="s">
        <v>660</v>
      </c>
      <c r="G242" s="202" t="s">
        <v>145</v>
      </c>
      <c r="H242" s="203">
        <v>2</v>
      </c>
      <c r="I242" s="204"/>
      <c r="J242" s="205">
        <f>ROUND(I242*H242,2)</f>
        <v>0</v>
      </c>
      <c r="K242" s="201" t="s">
        <v>131</v>
      </c>
      <c r="L242" s="206"/>
      <c r="M242" s="207" t="s">
        <v>1</v>
      </c>
      <c r="N242" s="208" t="s">
        <v>44</v>
      </c>
      <c r="O242" s="56"/>
      <c r="P242" s="149">
        <f>O242*H242</f>
        <v>0</v>
      </c>
      <c r="Q242" s="149">
        <v>0</v>
      </c>
      <c r="R242" s="149">
        <f>Q242*H242</f>
        <v>0</v>
      </c>
      <c r="S242" s="149">
        <v>0</v>
      </c>
      <c r="T242" s="150">
        <f>S242*H242</f>
        <v>0</v>
      </c>
      <c r="AR242" s="13" t="s">
        <v>221</v>
      </c>
      <c r="AT242" s="13" t="s">
        <v>377</v>
      </c>
      <c r="AU242" s="13" t="s">
        <v>73</v>
      </c>
      <c r="AY242" s="13" t="s">
        <v>133</v>
      </c>
      <c r="BE242" s="151">
        <f>IF(N242="základní",J242,0)</f>
        <v>0</v>
      </c>
      <c r="BF242" s="151">
        <f>IF(N242="snížená",J242,0)</f>
        <v>0</v>
      </c>
      <c r="BG242" s="151">
        <f>IF(N242="zákl. přenesená",J242,0)</f>
        <v>0</v>
      </c>
      <c r="BH242" s="151">
        <f>IF(N242="sníž. přenesená",J242,0)</f>
        <v>0</v>
      </c>
      <c r="BI242" s="151">
        <f>IF(N242="nulová",J242,0)</f>
        <v>0</v>
      </c>
      <c r="BJ242" s="13" t="s">
        <v>81</v>
      </c>
      <c r="BK242" s="151">
        <f>ROUND(I242*H242,2)</f>
        <v>0</v>
      </c>
      <c r="BL242" s="13" t="s">
        <v>221</v>
      </c>
      <c r="BM242" s="13" t="s">
        <v>661</v>
      </c>
    </row>
    <row r="243" spans="2:65" s="1" customFormat="1" ht="11.25">
      <c r="B243" s="30"/>
      <c r="C243" s="31"/>
      <c r="D243" s="152" t="s">
        <v>135</v>
      </c>
      <c r="E243" s="31"/>
      <c r="F243" s="153" t="s">
        <v>660</v>
      </c>
      <c r="G243" s="31"/>
      <c r="H243" s="31"/>
      <c r="I243" s="99"/>
      <c r="J243" s="31"/>
      <c r="K243" s="31"/>
      <c r="L243" s="34"/>
      <c r="M243" s="154"/>
      <c r="N243" s="56"/>
      <c r="O243" s="56"/>
      <c r="P243" s="56"/>
      <c r="Q243" s="56"/>
      <c r="R243" s="56"/>
      <c r="S243" s="56"/>
      <c r="T243" s="57"/>
      <c r="AT243" s="13" t="s">
        <v>135</v>
      </c>
      <c r="AU243" s="13" t="s">
        <v>73</v>
      </c>
    </row>
    <row r="244" spans="2:65" s="1" customFormat="1" ht="22.5" customHeight="1">
      <c r="B244" s="30"/>
      <c r="C244" s="199" t="s">
        <v>662</v>
      </c>
      <c r="D244" s="199" t="s">
        <v>377</v>
      </c>
      <c r="E244" s="200" t="s">
        <v>663</v>
      </c>
      <c r="F244" s="201" t="s">
        <v>664</v>
      </c>
      <c r="G244" s="202" t="s">
        <v>145</v>
      </c>
      <c r="H244" s="203">
        <v>2</v>
      </c>
      <c r="I244" s="204"/>
      <c r="J244" s="205">
        <f>ROUND(I244*H244,2)</f>
        <v>0</v>
      </c>
      <c r="K244" s="201" t="s">
        <v>131</v>
      </c>
      <c r="L244" s="206"/>
      <c r="M244" s="207" t="s">
        <v>1</v>
      </c>
      <c r="N244" s="208" t="s">
        <v>44</v>
      </c>
      <c r="O244" s="56"/>
      <c r="P244" s="149">
        <f>O244*H244</f>
        <v>0</v>
      </c>
      <c r="Q244" s="149">
        <v>0</v>
      </c>
      <c r="R244" s="149">
        <f>Q244*H244</f>
        <v>0</v>
      </c>
      <c r="S244" s="149">
        <v>0</v>
      </c>
      <c r="T244" s="150">
        <f>S244*H244</f>
        <v>0</v>
      </c>
      <c r="AR244" s="13" t="s">
        <v>221</v>
      </c>
      <c r="AT244" s="13" t="s">
        <v>377</v>
      </c>
      <c r="AU244" s="13" t="s">
        <v>73</v>
      </c>
      <c r="AY244" s="13" t="s">
        <v>133</v>
      </c>
      <c r="BE244" s="151">
        <f>IF(N244="základní",J244,0)</f>
        <v>0</v>
      </c>
      <c r="BF244" s="151">
        <f>IF(N244="snížená",J244,0)</f>
        <v>0</v>
      </c>
      <c r="BG244" s="151">
        <f>IF(N244="zákl. přenesená",J244,0)</f>
        <v>0</v>
      </c>
      <c r="BH244" s="151">
        <f>IF(N244="sníž. přenesená",J244,0)</f>
        <v>0</v>
      </c>
      <c r="BI244" s="151">
        <f>IF(N244="nulová",J244,0)</f>
        <v>0</v>
      </c>
      <c r="BJ244" s="13" t="s">
        <v>81</v>
      </c>
      <c r="BK244" s="151">
        <f>ROUND(I244*H244,2)</f>
        <v>0</v>
      </c>
      <c r="BL244" s="13" t="s">
        <v>221</v>
      </c>
      <c r="BM244" s="13" t="s">
        <v>665</v>
      </c>
    </row>
    <row r="245" spans="2:65" s="1" customFormat="1" ht="11.25">
      <c r="B245" s="30"/>
      <c r="C245" s="31"/>
      <c r="D245" s="152" t="s">
        <v>135</v>
      </c>
      <c r="E245" s="31"/>
      <c r="F245" s="153" t="s">
        <v>664</v>
      </c>
      <c r="G245" s="31"/>
      <c r="H245" s="31"/>
      <c r="I245" s="99"/>
      <c r="J245" s="31"/>
      <c r="K245" s="31"/>
      <c r="L245" s="34"/>
      <c r="M245" s="154"/>
      <c r="N245" s="56"/>
      <c r="O245" s="56"/>
      <c r="P245" s="56"/>
      <c r="Q245" s="56"/>
      <c r="R245" s="56"/>
      <c r="S245" s="56"/>
      <c r="T245" s="57"/>
      <c r="AT245" s="13" t="s">
        <v>135</v>
      </c>
      <c r="AU245" s="13" t="s">
        <v>73</v>
      </c>
    </row>
    <row r="246" spans="2:65" s="1" customFormat="1" ht="22.5" customHeight="1">
      <c r="B246" s="30"/>
      <c r="C246" s="199" t="s">
        <v>666</v>
      </c>
      <c r="D246" s="199" t="s">
        <v>377</v>
      </c>
      <c r="E246" s="200" t="s">
        <v>667</v>
      </c>
      <c r="F246" s="201" t="s">
        <v>668</v>
      </c>
      <c r="G246" s="202" t="s">
        <v>145</v>
      </c>
      <c r="H246" s="203">
        <v>2</v>
      </c>
      <c r="I246" s="204"/>
      <c r="J246" s="205">
        <f>ROUND(I246*H246,2)</f>
        <v>0</v>
      </c>
      <c r="K246" s="201" t="s">
        <v>131</v>
      </c>
      <c r="L246" s="206"/>
      <c r="M246" s="207" t="s">
        <v>1</v>
      </c>
      <c r="N246" s="208" t="s">
        <v>44</v>
      </c>
      <c r="O246" s="56"/>
      <c r="P246" s="149">
        <f>O246*H246</f>
        <v>0</v>
      </c>
      <c r="Q246" s="149">
        <v>0</v>
      </c>
      <c r="R246" s="149">
        <f>Q246*H246</f>
        <v>0</v>
      </c>
      <c r="S246" s="149">
        <v>0</v>
      </c>
      <c r="T246" s="150">
        <f>S246*H246</f>
        <v>0</v>
      </c>
      <c r="AR246" s="13" t="s">
        <v>221</v>
      </c>
      <c r="AT246" s="13" t="s">
        <v>377</v>
      </c>
      <c r="AU246" s="13" t="s">
        <v>73</v>
      </c>
      <c r="AY246" s="13" t="s">
        <v>133</v>
      </c>
      <c r="BE246" s="151">
        <f>IF(N246="základní",J246,0)</f>
        <v>0</v>
      </c>
      <c r="BF246" s="151">
        <f>IF(N246="snížená",J246,0)</f>
        <v>0</v>
      </c>
      <c r="BG246" s="151">
        <f>IF(N246="zákl. přenesená",J246,0)</f>
        <v>0</v>
      </c>
      <c r="BH246" s="151">
        <f>IF(N246="sníž. přenesená",J246,0)</f>
        <v>0</v>
      </c>
      <c r="BI246" s="151">
        <f>IF(N246="nulová",J246,0)</f>
        <v>0</v>
      </c>
      <c r="BJ246" s="13" t="s">
        <v>81</v>
      </c>
      <c r="BK246" s="151">
        <f>ROUND(I246*H246,2)</f>
        <v>0</v>
      </c>
      <c r="BL246" s="13" t="s">
        <v>221</v>
      </c>
      <c r="BM246" s="13" t="s">
        <v>669</v>
      </c>
    </row>
    <row r="247" spans="2:65" s="1" customFormat="1" ht="11.25">
      <c r="B247" s="30"/>
      <c r="C247" s="31"/>
      <c r="D247" s="152" t="s">
        <v>135</v>
      </c>
      <c r="E247" s="31"/>
      <c r="F247" s="153" t="s">
        <v>668</v>
      </c>
      <c r="G247" s="31"/>
      <c r="H247" s="31"/>
      <c r="I247" s="99"/>
      <c r="J247" s="31"/>
      <c r="K247" s="31"/>
      <c r="L247" s="34"/>
      <c r="M247" s="154"/>
      <c r="N247" s="56"/>
      <c r="O247" s="56"/>
      <c r="P247" s="56"/>
      <c r="Q247" s="56"/>
      <c r="R247" s="56"/>
      <c r="S247" s="56"/>
      <c r="T247" s="57"/>
      <c r="AT247" s="13" t="s">
        <v>135</v>
      </c>
      <c r="AU247" s="13" t="s">
        <v>73</v>
      </c>
    </row>
    <row r="248" spans="2:65" s="1" customFormat="1" ht="22.5" customHeight="1">
      <c r="B248" s="30"/>
      <c r="C248" s="199" t="s">
        <v>670</v>
      </c>
      <c r="D248" s="199" t="s">
        <v>377</v>
      </c>
      <c r="E248" s="200" t="s">
        <v>671</v>
      </c>
      <c r="F248" s="201" t="s">
        <v>672</v>
      </c>
      <c r="G248" s="202" t="s">
        <v>145</v>
      </c>
      <c r="H248" s="203">
        <v>2</v>
      </c>
      <c r="I248" s="204"/>
      <c r="J248" s="205">
        <f>ROUND(I248*H248,2)</f>
        <v>0</v>
      </c>
      <c r="K248" s="201" t="s">
        <v>131</v>
      </c>
      <c r="L248" s="206"/>
      <c r="M248" s="207" t="s">
        <v>1</v>
      </c>
      <c r="N248" s="208" t="s">
        <v>44</v>
      </c>
      <c r="O248" s="56"/>
      <c r="P248" s="149">
        <f>O248*H248</f>
        <v>0</v>
      </c>
      <c r="Q248" s="149">
        <v>0</v>
      </c>
      <c r="R248" s="149">
        <f>Q248*H248</f>
        <v>0</v>
      </c>
      <c r="S248" s="149">
        <v>0</v>
      </c>
      <c r="T248" s="150">
        <f>S248*H248</f>
        <v>0</v>
      </c>
      <c r="AR248" s="13" t="s">
        <v>221</v>
      </c>
      <c r="AT248" s="13" t="s">
        <v>377</v>
      </c>
      <c r="AU248" s="13" t="s">
        <v>73</v>
      </c>
      <c r="AY248" s="13" t="s">
        <v>133</v>
      </c>
      <c r="BE248" s="151">
        <f>IF(N248="základní",J248,0)</f>
        <v>0</v>
      </c>
      <c r="BF248" s="151">
        <f>IF(N248="snížená",J248,0)</f>
        <v>0</v>
      </c>
      <c r="BG248" s="151">
        <f>IF(N248="zákl. přenesená",J248,0)</f>
        <v>0</v>
      </c>
      <c r="BH248" s="151">
        <f>IF(N248="sníž. přenesená",J248,0)</f>
        <v>0</v>
      </c>
      <c r="BI248" s="151">
        <f>IF(N248="nulová",J248,0)</f>
        <v>0</v>
      </c>
      <c r="BJ248" s="13" t="s">
        <v>81</v>
      </c>
      <c r="BK248" s="151">
        <f>ROUND(I248*H248,2)</f>
        <v>0</v>
      </c>
      <c r="BL248" s="13" t="s">
        <v>221</v>
      </c>
      <c r="BM248" s="13" t="s">
        <v>673</v>
      </c>
    </row>
    <row r="249" spans="2:65" s="1" customFormat="1" ht="11.25">
      <c r="B249" s="30"/>
      <c r="C249" s="31"/>
      <c r="D249" s="152" t="s">
        <v>135</v>
      </c>
      <c r="E249" s="31"/>
      <c r="F249" s="153" t="s">
        <v>672</v>
      </c>
      <c r="G249" s="31"/>
      <c r="H249" s="31"/>
      <c r="I249" s="99"/>
      <c r="J249" s="31"/>
      <c r="K249" s="31"/>
      <c r="L249" s="34"/>
      <c r="M249" s="154"/>
      <c r="N249" s="56"/>
      <c r="O249" s="56"/>
      <c r="P249" s="56"/>
      <c r="Q249" s="56"/>
      <c r="R249" s="56"/>
      <c r="S249" s="56"/>
      <c r="T249" s="57"/>
      <c r="AT249" s="13" t="s">
        <v>135</v>
      </c>
      <c r="AU249" s="13" t="s">
        <v>73</v>
      </c>
    </row>
    <row r="250" spans="2:65" s="1" customFormat="1" ht="22.5" customHeight="1">
      <c r="B250" s="30"/>
      <c r="C250" s="199" t="s">
        <v>674</v>
      </c>
      <c r="D250" s="199" t="s">
        <v>377</v>
      </c>
      <c r="E250" s="200" t="s">
        <v>675</v>
      </c>
      <c r="F250" s="201" t="s">
        <v>676</v>
      </c>
      <c r="G250" s="202" t="s">
        <v>145</v>
      </c>
      <c r="H250" s="203">
        <v>2</v>
      </c>
      <c r="I250" s="204"/>
      <c r="J250" s="205">
        <f>ROUND(I250*H250,2)</f>
        <v>0</v>
      </c>
      <c r="K250" s="201" t="s">
        <v>131</v>
      </c>
      <c r="L250" s="206"/>
      <c r="M250" s="207" t="s">
        <v>1</v>
      </c>
      <c r="N250" s="208" t="s">
        <v>44</v>
      </c>
      <c r="O250" s="56"/>
      <c r="P250" s="149">
        <f>O250*H250</f>
        <v>0</v>
      </c>
      <c r="Q250" s="149">
        <v>0</v>
      </c>
      <c r="R250" s="149">
        <f>Q250*H250</f>
        <v>0</v>
      </c>
      <c r="S250" s="149">
        <v>0</v>
      </c>
      <c r="T250" s="150">
        <f>S250*H250</f>
        <v>0</v>
      </c>
      <c r="AR250" s="13" t="s">
        <v>221</v>
      </c>
      <c r="AT250" s="13" t="s">
        <v>377</v>
      </c>
      <c r="AU250" s="13" t="s">
        <v>73</v>
      </c>
      <c r="AY250" s="13" t="s">
        <v>133</v>
      </c>
      <c r="BE250" s="151">
        <f>IF(N250="základní",J250,0)</f>
        <v>0</v>
      </c>
      <c r="BF250" s="151">
        <f>IF(N250="snížená",J250,0)</f>
        <v>0</v>
      </c>
      <c r="BG250" s="151">
        <f>IF(N250="zákl. přenesená",J250,0)</f>
        <v>0</v>
      </c>
      <c r="BH250" s="151">
        <f>IF(N250="sníž. přenesená",J250,0)</f>
        <v>0</v>
      </c>
      <c r="BI250" s="151">
        <f>IF(N250="nulová",J250,0)</f>
        <v>0</v>
      </c>
      <c r="BJ250" s="13" t="s">
        <v>81</v>
      </c>
      <c r="BK250" s="151">
        <f>ROUND(I250*H250,2)</f>
        <v>0</v>
      </c>
      <c r="BL250" s="13" t="s">
        <v>221</v>
      </c>
      <c r="BM250" s="13" t="s">
        <v>677</v>
      </c>
    </row>
    <row r="251" spans="2:65" s="1" customFormat="1" ht="11.25">
      <c r="B251" s="30"/>
      <c r="C251" s="31"/>
      <c r="D251" s="152" t="s">
        <v>135</v>
      </c>
      <c r="E251" s="31"/>
      <c r="F251" s="153" t="s">
        <v>676</v>
      </c>
      <c r="G251" s="31"/>
      <c r="H251" s="31"/>
      <c r="I251" s="99"/>
      <c r="J251" s="31"/>
      <c r="K251" s="31"/>
      <c r="L251" s="34"/>
      <c r="M251" s="154"/>
      <c r="N251" s="56"/>
      <c r="O251" s="56"/>
      <c r="P251" s="56"/>
      <c r="Q251" s="56"/>
      <c r="R251" s="56"/>
      <c r="S251" s="56"/>
      <c r="T251" s="57"/>
      <c r="AT251" s="13" t="s">
        <v>135</v>
      </c>
      <c r="AU251" s="13" t="s">
        <v>73</v>
      </c>
    </row>
    <row r="252" spans="2:65" s="1" customFormat="1" ht="22.5" customHeight="1">
      <c r="B252" s="30"/>
      <c r="C252" s="199" t="s">
        <v>678</v>
      </c>
      <c r="D252" s="199" t="s">
        <v>377</v>
      </c>
      <c r="E252" s="200" t="s">
        <v>679</v>
      </c>
      <c r="F252" s="201" t="s">
        <v>680</v>
      </c>
      <c r="G252" s="202" t="s">
        <v>145</v>
      </c>
      <c r="H252" s="203">
        <v>2</v>
      </c>
      <c r="I252" s="204"/>
      <c r="J252" s="205">
        <f>ROUND(I252*H252,2)</f>
        <v>0</v>
      </c>
      <c r="K252" s="201" t="s">
        <v>131</v>
      </c>
      <c r="L252" s="206"/>
      <c r="M252" s="207" t="s">
        <v>1</v>
      </c>
      <c r="N252" s="208" t="s">
        <v>44</v>
      </c>
      <c r="O252" s="56"/>
      <c r="P252" s="149">
        <f>O252*H252</f>
        <v>0</v>
      </c>
      <c r="Q252" s="149">
        <v>0</v>
      </c>
      <c r="R252" s="149">
        <f>Q252*H252</f>
        <v>0</v>
      </c>
      <c r="S252" s="149">
        <v>0</v>
      </c>
      <c r="T252" s="150">
        <f>S252*H252</f>
        <v>0</v>
      </c>
      <c r="AR252" s="13" t="s">
        <v>221</v>
      </c>
      <c r="AT252" s="13" t="s">
        <v>377</v>
      </c>
      <c r="AU252" s="13" t="s">
        <v>73</v>
      </c>
      <c r="AY252" s="13" t="s">
        <v>133</v>
      </c>
      <c r="BE252" s="151">
        <f>IF(N252="základní",J252,0)</f>
        <v>0</v>
      </c>
      <c r="BF252" s="151">
        <f>IF(N252="snížená",J252,0)</f>
        <v>0</v>
      </c>
      <c r="BG252" s="151">
        <f>IF(N252="zákl. přenesená",J252,0)</f>
        <v>0</v>
      </c>
      <c r="BH252" s="151">
        <f>IF(N252="sníž. přenesená",J252,0)</f>
        <v>0</v>
      </c>
      <c r="BI252" s="151">
        <f>IF(N252="nulová",J252,0)</f>
        <v>0</v>
      </c>
      <c r="BJ252" s="13" t="s">
        <v>81</v>
      </c>
      <c r="BK252" s="151">
        <f>ROUND(I252*H252,2)</f>
        <v>0</v>
      </c>
      <c r="BL252" s="13" t="s">
        <v>221</v>
      </c>
      <c r="BM252" s="13" t="s">
        <v>681</v>
      </c>
    </row>
    <row r="253" spans="2:65" s="1" customFormat="1" ht="11.25">
      <c r="B253" s="30"/>
      <c r="C253" s="31"/>
      <c r="D253" s="152" t="s">
        <v>135</v>
      </c>
      <c r="E253" s="31"/>
      <c r="F253" s="153" t="s">
        <v>680</v>
      </c>
      <c r="G253" s="31"/>
      <c r="H253" s="31"/>
      <c r="I253" s="99"/>
      <c r="J253" s="31"/>
      <c r="K253" s="31"/>
      <c r="L253" s="34"/>
      <c r="M253" s="154"/>
      <c r="N253" s="56"/>
      <c r="O253" s="56"/>
      <c r="P253" s="56"/>
      <c r="Q253" s="56"/>
      <c r="R253" s="56"/>
      <c r="S253" s="56"/>
      <c r="T253" s="57"/>
      <c r="AT253" s="13" t="s">
        <v>135</v>
      </c>
      <c r="AU253" s="13" t="s">
        <v>73</v>
      </c>
    </row>
    <row r="254" spans="2:65" s="1" customFormat="1" ht="22.5" customHeight="1">
      <c r="B254" s="30"/>
      <c r="C254" s="199" t="s">
        <v>682</v>
      </c>
      <c r="D254" s="199" t="s">
        <v>377</v>
      </c>
      <c r="E254" s="200" t="s">
        <v>683</v>
      </c>
      <c r="F254" s="201" t="s">
        <v>684</v>
      </c>
      <c r="G254" s="202" t="s">
        <v>145</v>
      </c>
      <c r="H254" s="203">
        <v>2</v>
      </c>
      <c r="I254" s="204"/>
      <c r="J254" s="205">
        <f>ROUND(I254*H254,2)</f>
        <v>0</v>
      </c>
      <c r="K254" s="201" t="s">
        <v>131</v>
      </c>
      <c r="L254" s="206"/>
      <c r="M254" s="207" t="s">
        <v>1</v>
      </c>
      <c r="N254" s="208" t="s">
        <v>44</v>
      </c>
      <c r="O254" s="56"/>
      <c r="P254" s="149">
        <f>O254*H254</f>
        <v>0</v>
      </c>
      <c r="Q254" s="149">
        <v>0</v>
      </c>
      <c r="R254" s="149">
        <f>Q254*H254</f>
        <v>0</v>
      </c>
      <c r="S254" s="149">
        <v>0</v>
      </c>
      <c r="T254" s="150">
        <f>S254*H254</f>
        <v>0</v>
      </c>
      <c r="AR254" s="13" t="s">
        <v>221</v>
      </c>
      <c r="AT254" s="13" t="s">
        <v>377</v>
      </c>
      <c r="AU254" s="13" t="s">
        <v>73</v>
      </c>
      <c r="AY254" s="13" t="s">
        <v>133</v>
      </c>
      <c r="BE254" s="151">
        <f>IF(N254="základní",J254,0)</f>
        <v>0</v>
      </c>
      <c r="BF254" s="151">
        <f>IF(N254="snížená",J254,0)</f>
        <v>0</v>
      </c>
      <c r="BG254" s="151">
        <f>IF(N254="zákl. přenesená",J254,0)</f>
        <v>0</v>
      </c>
      <c r="BH254" s="151">
        <f>IF(N254="sníž. přenesená",J254,0)</f>
        <v>0</v>
      </c>
      <c r="BI254" s="151">
        <f>IF(N254="nulová",J254,0)</f>
        <v>0</v>
      </c>
      <c r="BJ254" s="13" t="s">
        <v>81</v>
      </c>
      <c r="BK254" s="151">
        <f>ROUND(I254*H254,2)</f>
        <v>0</v>
      </c>
      <c r="BL254" s="13" t="s">
        <v>221</v>
      </c>
      <c r="BM254" s="13" t="s">
        <v>685</v>
      </c>
    </row>
    <row r="255" spans="2:65" s="1" customFormat="1" ht="11.25">
      <c r="B255" s="30"/>
      <c r="C255" s="31"/>
      <c r="D255" s="152" t="s">
        <v>135</v>
      </c>
      <c r="E255" s="31"/>
      <c r="F255" s="153" t="s">
        <v>684</v>
      </c>
      <c r="G255" s="31"/>
      <c r="H255" s="31"/>
      <c r="I255" s="99"/>
      <c r="J255" s="31"/>
      <c r="K255" s="31"/>
      <c r="L255" s="34"/>
      <c r="M255" s="154"/>
      <c r="N255" s="56"/>
      <c r="O255" s="56"/>
      <c r="P255" s="56"/>
      <c r="Q255" s="56"/>
      <c r="R255" s="56"/>
      <c r="S255" s="56"/>
      <c r="T255" s="57"/>
      <c r="AT255" s="13" t="s">
        <v>135</v>
      </c>
      <c r="AU255" s="13" t="s">
        <v>73</v>
      </c>
    </row>
    <row r="256" spans="2:65" s="1" customFormat="1" ht="22.5" customHeight="1">
      <c r="B256" s="30"/>
      <c r="C256" s="199" t="s">
        <v>686</v>
      </c>
      <c r="D256" s="199" t="s">
        <v>377</v>
      </c>
      <c r="E256" s="200" t="s">
        <v>687</v>
      </c>
      <c r="F256" s="201" t="s">
        <v>688</v>
      </c>
      <c r="G256" s="202" t="s">
        <v>145</v>
      </c>
      <c r="H256" s="203">
        <v>2</v>
      </c>
      <c r="I256" s="204"/>
      <c r="J256" s="205">
        <f>ROUND(I256*H256,2)</f>
        <v>0</v>
      </c>
      <c r="K256" s="201" t="s">
        <v>131</v>
      </c>
      <c r="L256" s="206"/>
      <c r="M256" s="207" t="s">
        <v>1</v>
      </c>
      <c r="N256" s="208" t="s">
        <v>44</v>
      </c>
      <c r="O256" s="56"/>
      <c r="P256" s="149">
        <f>O256*H256</f>
        <v>0</v>
      </c>
      <c r="Q256" s="149">
        <v>0</v>
      </c>
      <c r="R256" s="149">
        <f>Q256*H256</f>
        <v>0</v>
      </c>
      <c r="S256" s="149">
        <v>0</v>
      </c>
      <c r="T256" s="150">
        <f>S256*H256</f>
        <v>0</v>
      </c>
      <c r="AR256" s="13" t="s">
        <v>221</v>
      </c>
      <c r="AT256" s="13" t="s">
        <v>377</v>
      </c>
      <c r="AU256" s="13" t="s">
        <v>73</v>
      </c>
      <c r="AY256" s="13" t="s">
        <v>133</v>
      </c>
      <c r="BE256" s="151">
        <f>IF(N256="základní",J256,0)</f>
        <v>0</v>
      </c>
      <c r="BF256" s="151">
        <f>IF(N256="snížená",J256,0)</f>
        <v>0</v>
      </c>
      <c r="BG256" s="151">
        <f>IF(N256="zákl. přenesená",J256,0)</f>
        <v>0</v>
      </c>
      <c r="BH256" s="151">
        <f>IF(N256="sníž. přenesená",J256,0)</f>
        <v>0</v>
      </c>
      <c r="BI256" s="151">
        <f>IF(N256="nulová",J256,0)</f>
        <v>0</v>
      </c>
      <c r="BJ256" s="13" t="s">
        <v>81</v>
      </c>
      <c r="BK256" s="151">
        <f>ROUND(I256*H256,2)</f>
        <v>0</v>
      </c>
      <c r="BL256" s="13" t="s">
        <v>221</v>
      </c>
      <c r="BM256" s="13" t="s">
        <v>689</v>
      </c>
    </row>
    <row r="257" spans="2:47" s="1" customFormat="1" ht="11.25">
      <c r="B257" s="30"/>
      <c r="C257" s="31"/>
      <c r="D257" s="152" t="s">
        <v>135</v>
      </c>
      <c r="E257" s="31"/>
      <c r="F257" s="153" t="s">
        <v>688</v>
      </c>
      <c r="G257" s="31"/>
      <c r="H257" s="31"/>
      <c r="I257" s="99"/>
      <c r="J257" s="31"/>
      <c r="K257" s="31"/>
      <c r="L257" s="34"/>
      <c r="M257" s="209"/>
      <c r="N257" s="210"/>
      <c r="O257" s="210"/>
      <c r="P257" s="210"/>
      <c r="Q257" s="210"/>
      <c r="R257" s="210"/>
      <c r="S257" s="210"/>
      <c r="T257" s="211"/>
      <c r="AT257" s="13" t="s">
        <v>135</v>
      </c>
      <c r="AU257" s="13" t="s">
        <v>73</v>
      </c>
    </row>
    <row r="258" spans="2:47" s="1" customFormat="1" ht="6.95" customHeight="1">
      <c r="B258" s="42"/>
      <c r="C258" s="43"/>
      <c r="D258" s="43"/>
      <c r="E258" s="43"/>
      <c r="F258" s="43"/>
      <c r="G258" s="43"/>
      <c r="H258" s="43"/>
      <c r="I258" s="121"/>
      <c r="J258" s="43"/>
      <c r="K258" s="43"/>
      <c r="L258" s="34"/>
    </row>
  </sheetData>
  <sheetProtection algorithmName="SHA-512" hashValue="nqDfh3Y1y5nb0KWwAHe/Y/UhaZGAStrP8kwXZrJkvyobSURMqOLreRaYNhBQgbn9G633O0awNfXgCuojBvKetA==" saltValue="Hjan4vqsgs6AMcOKLLOhSYR06srncUDeRBbMIUUBo9l79tTHBC17CEN+uqHAhHQZBuxQlWlTjG9MGroOD1fSIQ==" spinCount="100000" sheet="1" objects="1" scenarios="1" formatColumns="0" formatRows="0" autoFilter="0"/>
  <autoFilter ref="C78:K257"/>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9"/>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89</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690</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ROUND((SUM(BE79:BE158)),  2)</f>
        <v>0</v>
      </c>
      <c r="I33" s="110">
        <v>0.21</v>
      </c>
      <c r="J33" s="109">
        <f>ROUND(((SUM(BE79:BE158))*I33),  2)</f>
        <v>0</v>
      </c>
      <c r="L33" s="34"/>
    </row>
    <row r="34" spans="2:12" s="1" customFormat="1" ht="14.45" customHeight="1">
      <c r="B34" s="34"/>
      <c r="E34" s="98" t="s">
        <v>45</v>
      </c>
      <c r="F34" s="109">
        <f>ROUND((SUM(BF79:BF158)),  2)</f>
        <v>0</v>
      </c>
      <c r="I34" s="110">
        <v>0.15</v>
      </c>
      <c r="J34" s="109">
        <f>ROUND(((SUM(BF79:BF158))*I34),  2)</f>
        <v>0</v>
      </c>
      <c r="L34" s="34"/>
    </row>
    <row r="35" spans="2:12" s="1" customFormat="1" ht="14.45" hidden="1" customHeight="1">
      <c r="B35" s="34"/>
      <c r="E35" s="98" t="s">
        <v>46</v>
      </c>
      <c r="F35" s="109">
        <f>ROUND((SUM(BG79:BG158)),  2)</f>
        <v>0</v>
      </c>
      <c r="I35" s="110">
        <v>0.21</v>
      </c>
      <c r="J35" s="109">
        <f>0</f>
        <v>0</v>
      </c>
      <c r="L35" s="34"/>
    </row>
    <row r="36" spans="2:12" s="1" customFormat="1" ht="14.45" hidden="1" customHeight="1">
      <c r="B36" s="34"/>
      <c r="E36" s="98" t="s">
        <v>47</v>
      </c>
      <c r="F36" s="109">
        <f>ROUND((SUM(BH79:BH158)),  2)</f>
        <v>0</v>
      </c>
      <c r="I36" s="110">
        <v>0.15</v>
      </c>
      <c r="J36" s="109">
        <f>0</f>
        <v>0</v>
      </c>
      <c r="L36" s="34"/>
    </row>
    <row r="37" spans="2:12" s="1" customFormat="1" ht="14.45" hidden="1" customHeight="1">
      <c r="B37" s="34"/>
      <c r="E37" s="98" t="s">
        <v>48</v>
      </c>
      <c r="F37" s="109">
        <f>ROUND((SUM(BI79:BI158)),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A.3 - Materiál zajištěný objednatelem - NEOCEŇOVAT</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A.3 - Materiál zajištěný objednatelem - NEOCEŇOVAT</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SUM(P80:P158)</f>
        <v>0</v>
      </c>
      <c r="Q79" s="64"/>
      <c r="R79" s="137">
        <f>SUM(R80:R158)</f>
        <v>609.04656999999975</v>
      </c>
      <c r="S79" s="64"/>
      <c r="T79" s="138">
        <f>SUM(T80:T158)</f>
        <v>0</v>
      </c>
      <c r="AT79" s="13" t="s">
        <v>72</v>
      </c>
      <c r="AU79" s="13" t="s">
        <v>112</v>
      </c>
      <c r="BK79" s="139">
        <f>SUM(BK80:BK158)</f>
        <v>0</v>
      </c>
    </row>
    <row r="80" spans="2:65" s="1" customFormat="1" ht="22.5" customHeight="1">
      <c r="B80" s="30"/>
      <c r="C80" s="199" t="s">
        <v>81</v>
      </c>
      <c r="D80" s="199" t="s">
        <v>377</v>
      </c>
      <c r="E80" s="200" t="s">
        <v>691</v>
      </c>
      <c r="F80" s="201" t="s">
        <v>692</v>
      </c>
      <c r="G80" s="202" t="s">
        <v>145</v>
      </c>
      <c r="H80" s="203">
        <v>31</v>
      </c>
      <c r="I80" s="204"/>
      <c r="J80" s="205">
        <f>ROUND(I80*H80,2)</f>
        <v>0</v>
      </c>
      <c r="K80" s="201" t="s">
        <v>131</v>
      </c>
      <c r="L80" s="206"/>
      <c r="M80" s="207" t="s">
        <v>1</v>
      </c>
      <c r="N80" s="208" t="s">
        <v>44</v>
      </c>
      <c r="O80" s="56"/>
      <c r="P80" s="149">
        <f>O80*H80</f>
        <v>0</v>
      </c>
      <c r="Q80" s="149">
        <v>3.70425</v>
      </c>
      <c r="R80" s="149">
        <f>Q80*H80</f>
        <v>114.83175</v>
      </c>
      <c r="S80" s="149">
        <v>0</v>
      </c>
      <c r="T80" s="150">
        <f>S80*H80</f>
        <v>0</v>
      </c>
      <c r="AR80" s="13" t="s">
        <v>221</v>
      </c>
      <c r="AT80" s="13" t="s">
        <v>377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221</v>
      </c>
      <c r="BM80" s="13" t="s">
        <v>693</v>
      </c>
    </row>
    <row r="81" spans="2:65" s="1" customFormat="1" ht="11.25">
      <c r="B81" s="30"/>
      <c r="C81" s="31"/>
      <c r="D81" s="152" t="s">
        <v>135</v>
      </c>
      <c r="E81" s="31"/>
      <c r="F81" s="153" t="s">
        <v>692</v>
      </c>
      <c r="G81" s="31"/>
      <c r="H81" s="31"/>
      <c r="I81" s="99"/>
      <c r="J81" s="31"/>
      <c r="K81" s="31"/>
      <c r="L81" s="34"/>
      <c r="M81" s="154"/>
      <c r="N81" s="56"/>
      <c r="O81" s="56"/>
      <c r="P81" s="56"/>
      <c r="Q81" s="56"/>
      <c r="R81" s="56"/>
      <c r="S81" s="56"/>
      <c r="T81" s="57"/>
      <c r="AT81" s="13" t="s">
        <v>135</v>
      </c>
      <c r="AU81" s="13" t="s">
        <v>73</v>
      </c>
    </row>
    <row r="82" spans="2:65" s="1" customFormat="1" ht="22.5" customHeight="1">
      <c r="B82" s="30"/>
      <c r="C82" s="199" t="s">
        <v>83</v>
      </c>
      <c r="D82" s="199" t="s">
        <v>377</v>
      </c>
      <c r="E82" s="200" t="s">
        <v>387</v>
      </c>
      <c r="F82" s="201" t="s">
        <v>388</v>
      </c>
      <c r="G82" s="202" t="s">
        <v>145</v>
      </c>
      <c r="H82" s="203">
        <v>161</v>
      </c>
      <c r="I82" s="204"/>
      <c r="J82" s="205">
        <f>ROUND(I82*H82,2)</f>
        <v>0</v>
      </c>
      <c r="K82" s="201" t="s">
        <v>131</v>
      </c>
      <c r="L82" s="206"/>
      <c r="M82" s="207" t="s">
        <v>1</v>
      </c>
      <c r="N82" s="208" t="s">
        <v>44</v>
      </c>
      <c r="O82" s="56"/>
      <c r="P82" s="149">
        <f>O82*H82</f>
        <v>0</v>
      </c>
      <c r="Q82" s="149">
        <v>9.7000000000000003E-2</v>
      </c>
      <c r="R82" s="149">
        <f>Q82*H82</f>
        <v>15.617000000000001</v>
      </c>
      <c r="S82" s="149">
        <v>0</v>
      </c>
      <c r="T82" s="150">
        <f>S82*H82</f>
        <v>0</v>
      </c>
      <c r="AR82" s="13" t="s">
        <v>221</v>
      </c>
      <c r="AT82" s="13" t="s">
        <v>377</v>
      </c>
      <c r="AU82" s="13" t="s">
        <v>73</v>
      </c>
      <c r="AY82" s="13" t="s">
        <v>133</v>
      </c>
      <c r="BE82" s="151">
        <f>IF(N82="základní",J82,0)</f>
        <v>0</v>
      </c>
      <c r="BF82" s="151">
        <f>IF(N82="snížená",J82,0)</f>
        <v>0</v>
      </c>
      <c r="BG82" s="151">
        <f>IF(N82="zákl. přenesená",J82,0)</f>
        <v>0</v>
      </c>
      <c r="BH82" s="151">
        <f>IF(N82="sníž. přenesená",J82,0)</f>
        <v>0</v>
      </c>
      <c r="BI82" s="151">
        <f>IF(N82="nulová",J82,0)</f>
        <v>0</v>
      </c>
      <c r="BJ82" s="13" t="s">
        <v>81</v>
      </c>
      <c r="BK82" s="151">
        <f>ROUND(I82*H82,2)</f>
        <v>0</v>
      </c>
      <c r="BL82" s="13" t="s">
        <v>221</v>
      </c>
      <c r="BM82" s="13" t="s">
        <v>694</v>
      </c>
    </row>
    <row r="83" spans="2:65" s="1" customFormat="1" ht="11.25">
      <c r="B83" s="30"/>
      <c r="C83" s="31"/>
      <c r="D83" s="152" t="s">
        <v>135</v>
      </c>
      <c r="E83" s="31"/>
      <c r="F83" s="153" t="s">
        <v>388</v>
      </c>
      <c r="G83" s="31"/>
      <c r="H83" s="31"/>
      <c r="I83" s="99"/>
      <c r="J83" s="31"/>
      <c r="K83" s="31"/>
      <c r="L83" s="34"/>
      <c r="M83" s="154"/>
      <c r="N83" s="56"/>
      <c r="O83" s="56"/>
      <c r="P83" s="56"/>
      <c r="Q83" s="56"/>
      <c r="R83" s="56"/>
      <c r="S83" s="56"/>
      <c r="T83" s="57"/>
      <c r="AT83" s="13" t="s">
        <v>135</v>
      </c>
      <c r="AU83" s="13" t="s">
        <v>73</v>
      </c>
    </row>
    <row r="84" spans="2:65" s="1" customFormat="1" ht="22.5" customHeight="1">
      <c r="B84" s="30"/>
      <c r="C84" s="199" t="s">
        <v>191</v>
      </c>
      <c r="D84" s="199" t="s">
        <v>377</v>
      </c>
      <c r="E84" s="200" t="s">
        <v>695</v>
      </c>
      <c r="F84" s="201" t="s">
        <v>696</v>
      </c>
      <c r="G84" s="202" t="s">
        <v>145</v>
      </c>
      <c r="H84" s="203">
        <v>92</v>
      </c>
      <c r="I84" s="204"/>
      <c r="J84" s="205">
        <f>ROUND(I84*H84,2)</f>
        <v>0</v>
      </c>
      <c r="K84" s="201" t="s">
        <v>131</v>
      </c>
      <c r="L84" s="206"/>
      <c r="M84" s="207" t="s">
        <v>1</v>
      </c>
      <c r="N84" s="208" t="s">
        <v>44</v>
      </c>
      <c r="O84" s="56"/>
      <c r="P84" s="149">
        <f>O84*H84</f>
        <v>0</v>
      </c>
      <c r="Q84" s="149">
        <v>0</v>
      </c>
      <c r="R84" s="149">
        <f>Q84*H84</f>
        <v>0</v>
      </c>
      <c r="S84" s="149">
        <v>0</v>
      </c>
      <c r="T84" s="150">
        <f>S84*H84</f>
        <v>0</v>
      </c>
      <c r="AR84" s="13" t="s">
        <v>221</v>
      </c>
      <c r="AT84" s="13" t="s">
        <v>377</v>
      </c>
      <c r="AU84" s="13" t="s">
        <v>73</v>
      </c>
      <c r="AY84" s="13" t="s">
        <v>133</v>
      </c>
      <c r="BE84" s="151">
        <f>IF(N84="základní",J84,0)</f>
        <v>0</v>
      </c>
      <c r="BF84" s="151">
        <f>IF(N84="snížená",J84,0)</f>
        <v>0</v>
      </c>
      <c r="BG84" s="151">
        <f>IF(N84="zákl. přenesená",J84,0)</f>
        <v>0</v>
      </c>
      <c r="BH84" s="151">
        <f>IF(N84="sníž. přenesená",J84,0)</f>
        <v>0</v>
      </c>
      <c r="BI84" s="151">
        <f>IF(N84="nulová",J84,0)</f>
        <v>0</v>
      </c>
      <c r="BJ84" s="13" t="s">
        <v>81</v>
      </c>
      <c r="BK84" s="151">
        <f>ROUND(I84*H84,2)</f>
        <v>0</v>
      </c>
      <c r="BL84" s="13" t="s">
        <v>221</v>
      </c>
      <c r="BM84" s="13" t="s">
        <v>697</v>
      </c>
    </row>
    <row r="85" spans="2:65" s="1" customFormat="1" ht="11.25">
      <c r="B85" s="30"/>
      <c r="C85" s="31"/>
      <c r="D85" s="152" t="s">
        <v>135</v>
      </c>
      <c r="E85" s="31"/>
      <c r="F85" s="153" t="s">
        <v>696</v>
      </c>
      <c r="G85" s="31"/>
      <c r="H85" s="31"/>
      <c r="I85" s="99"/>
      <c r="J85" s="31"/>
      <c r="K85" s="31"/>
      <c r="L85" s="34"/>
      <c r="M85" s="154"/>
      <c r="N85" s="56"/>
      <c r="O85" s="56"/>
      <c r="P85" s="56"/>
      <c r="Q85" s="56"/>
      <c r="R85" s="56"/>
      <c r="S85" s="56"/>
      <c r="T85" s="57"/>
      <c r="AT85" s="13" t="s">
        <v>135</v>
      </c>
      <c r="AU85" s="13" t="s">
        <v>73</v>
      </c>
    </row>
    <row r="86" spans="2:65" s="1" customFormat="1" ht="22.5" customHeight="1">
      <c r="B86" s="30"/>
      <c r="C86" s="199" t="s">
        <v>402</v>
      </c>
      <c r="D86" s="199" t="s">
        <v>377</v>
      </c>
      <c r="E86" s="200" t="s">
        <v>698</v>
      </c>
      <c r="F86" s="201" t="s">
        <v>699</v>
      </c>
      <c r="G86" s="202" t="s">
        <v>145</v>
      </c>
      <c r="H86" s="203">
        <v>140</v>
      </c>
      <c r="I86" s="204"/>
      <c r="J86" s="205">
        <f>ROUND(I86*H86,2)</f>
        <v>0</v>
      </c>
      <c r="K86" s="201" t="s">
        <v>131</v>
      </c>
      <c r="L86" s="206"/>
      <c r="M86" s="207" t="s">
        <v>1</v>
      </c>
      <c r="N86" s="208" t="s">
        <v>44</v>
      </c>
      <c r="O86" s="56"/>
      <c r="P86" s="149">
        <f>O86*H86</f>
        <v>0</v>
      </c>
      <c r="Q86" s="149">
        <v>0</v>
      </c>
      <c r="R86" s="149">
        <f>Q86*H86</f>
        <v>0</v>
      </c>
      <c r="S86" s="149">
        <v>0</v>
      </c>
      <c r="T86" s="150">
        <f>S86*H86</f>
        <v>0</v>
      </c>
      <c r="AR86" s="13" t="s">
        <v>221</v>
      </c>
      <c r="AT86" s="13" t="s">
        <v>377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221</v>
      </c>
      <c r="BM86" s="13" t="s">
        <v>700</v>
      </c>
    </row>
    <row r="87" spans="2:65" s="1" customFormat="1" ht="11.25">
      <c r="B87" s="30"/>
      <c r="C87" s="31"/>
      <c r="D87" s="152" t="s">
        <v>135</v>
      </c>
      <c r="E87" s="31"/>
      <c r="F87" s="153" t="s">
        <v>699</v>
      </c>
      <c r="G87" s="31"/>
      <c r="H87" s="31"/>
      <c r="I87" s="99"/>
      <c r="J87" s="31"/>
      <c r="K87" s="31"/>
      <c r="L87" s="34"/>
      <c r="M87" s="154"/>
      <c r="N87" s="56"/>
      <c r="O87" s="56"/>
      <c r="P87" s="56"/>
      <c r="Q87" s="56"/>
      <c r="R87" s="56"/>
      <c r="S87" s="56"/>
      <c r="T87" s="57"/>
      <c r="AT87" s="13" t="s">
        <v>135</v>
      </c>
      <c r="AU87" s="13" t="s">
        <v>73</v>
      </c>
    </row>
    <row r="88" spans="2:65" s="1" customFormat="1" ht="22.5" customHeight="1">
      <c r="B88" s="30"/>
      <c r="C88" s="199" t="s">
        <v>207</v>
      </c>
      <c r="D88" s="199" t="s">
        <v>377</v>
      </c>
      <c r="E88" s="200" t="s">
        <v>701</v>
      </c>
      <c r="F88" s="201" t="s">
        <v>702</v>
      </c>
      <c r="G88" s="202" t="s">
        <v>145</v>
      </c>
      <c r="H88" s="203">
        <v>2808</v>
      </c>
      <c r="I88" s="204"/>
      <c r="J88" s="205">
        <f>ROUND(I88*H88,2)</f>
        <v>0</v>
      </c>
      <c r="K88" s="201" t="s">
        <v>131</v>
      </c>
      <c r="L88" s="206"/>
      <c r="M88" s="207" t="s">
        <v>1</v>
      </c>
      <c r="N88" s="208" t="s">
        <v>44</v>
      </c>
      <c r="O88" s="56"/>
      <c r="P88" s="149">
        <f>O88*H88</f>
        <v>0</v>
      </c>
      <c r="Q88" s="149">
        <v>5.1999999999999995E-4</v>
      </c>
      <c r="R88" s="149">
        <f>Q88*H88</f>
        <v>1.4601599999999999</v>
      </c>
      <c r="S88" s="149">
        <v>0</v>
      </c>
      <c r="T88" s="150">
        <f>S88*H88</f>
        <v>0</v>
      </c>
      <c r="AR88" s="13" t="s">
        <v>221</v>
      </c>
      <c r="AT88" s="13" t="s">
        <v>377</v>
      </c>
      <c r="AU88" s="13" t="s">
        <v>73</v>
      </c>
      <c r="AY88" s="13" t="s">
        <v>133</v>
      </c>
      <c r="BE88" s="151">
        <f>IF(N88="základní",J88,0)</f>
        <v>0</v>
      </c>
      <c r="BF88" s="151">
        <f>IF(N88="snížená",J88,0)</f>
        <v>0</v>
      </c>
      <c r="BG88" s="151">
        <f>IF(N88="zákl. přenesená",J88,0)</f>
        <v>0</v>
      </c>
      <c r="BH88" s="151">
        <f>IF(N88="sníž. přenesená",J88,0)</f>
        <v>0</v>
      </c>
      <c r="BI88" s="151">
        <f>IF(N88="nulová",J88,0)</f>
        <v>0</v>
      </c>
      <c r="BJ88" s="13" t="s">
        <v>81</v>
      </c>
      <c r="BK88" s="151">
        <f>ROUND(I88*H88,2)</f>
        <v>0</v>
      </c>
      <c r="BL88" s="13" t="s">
        <v>221</v>
      </c>
      <c r="BM88" s="13" t="s">
        <v>703</v>
      </c>
    </row>
    <row r="89" spans="2:65" s="1" customFormat="1" ht="11.25">
      <c r="B89" s="30"/>
      <c r="C89" s="31"/>
      <c r="D89" s="152" t="s">
        <v>135</v>
      </c>
      <c r="E89" s="31"/>
      <c r="F89" s="153" t="s">
        <v>702</v>
      </c>
      <c r="G89" s="31"/>
      <c r="H89" s="31"/>
      <c r="I89" s="99"/>
      <c r="J89" s="31"/>
      <c r="K89" s="31"/>
      <c r="L89" s="34"/>
      <c r="M89" s="154"/>
      <c r="N89" s="56"/>
      <c r="O89" s="56"/>
      <c r="P89" s="56"/>
      <c r="Q89" s="56"/>
      <c r="R89" s="56"/>
      <c r="S89" s="56"/>
      <c r="T89" s="57"/>
      <c r="AT89" s="13" t="s">
        <v>135</v>
      </c>
      <c r="AU89" s="13" t="s">
        <v>73</v>
      </c>
    </row>
    <row r="90" spans="2:65" s="1" customFormat="1" ht="22.5" customHeight="1">
      <c r="B90" s="30"/>
      <c r="C90" s="199" t="s">
        <v>398</v>
      </c>
      <c r="D90" s="199" t="s">
        <v>377</v>
      </c>
      <c r="E90" s="200" t="s">
        <v>704</v>
      </c>
      <c r="F90" s="201" t="s">
        <v>705</v>
      </c>
      <c r="G90" s="202" t="s">
        <v>145</v>
      </c>
      <c r="H90" s="203">
        <v>1560</v>
      </c>
      <c r="I90" s="204"/>
      <c r="J90" s="205">
        <f>ROUND(I90*H90,2)</f>
        <v>0</v>
      </c>
      <c r="K90" s="201" t="s">
        <v>131</v>
      </c>
      <c r="L90" s="206"/>
      <c r="M90" s="207" t="s">
        <v>1</v>
      </c>
      <c r="N90" s="208" t="s">
        <v>44</v>
      </c>
      <c r="O90" s="56"/>
      <c r="P90" s="149">
        <f>O90*H90</f>
        <v>0</v>
      </c>
      <c r="Q90" s="149">
        <v>5.6999999999999998E-4</v>
      </c>
      <c r="R90" s="149">
        <f>Q90*H90</f>
        <v>0.88919999999999999</v>
      </c>
      <c r="S90" s="149">
        <v>0</v>
      </c>
      <c r="T90" s="150">
        <f>S90*H90</f>
        <v>0</v>
      </c>
      <c r="AR90" s="13" t="s">
        <v>221</v>
      </c>
      <c r="AT90" s="13" t="s">
        <v>377</v>
      </c>
      <c r="AU90" s="13" t="s">
        <v>73</v>
      </c>
      <c r="AY90" s="13" t="s">
        <v>133</v>
      </c>
      <c r="BE90" s="151">
        <f>IF(N90="základní",J90,0)</f>
        <v>0</v>
      </c>
      <c r="BF90" s="151">
        <f>IF(N90="snížená",J90,0)</f>
        <v>0</v>
      </c>
      <c r="BG90" s="151">
        <f>IF(N90="zákl. přenesená",J90,0)</f>
        <v>0</v>
      </c>
      <c r="BH90" s="151">
        <f>IF(N90="sníž. přenesená",J90,0)</f>
        <v>0</v>
      </c>
      <c r="BI90" s="151">
        <f>IF(N90="nulová",J90,0)</f>
        <v>0</v>
      </c>
      <c r="BJ90" s="13" t="s">
        <v>81</v>
      </c>
      <c r="BK90" s="151">
        <f>ROUND(I90*H90,2)</f>
        <v>0</v>
      </c>
      <c r="BL90" s="13" t="s">
        <v>221</v>
      </c>
      <c r="BM90" s="13" t="s">
        <v>706</v>
      </c>
    </row>
    <row r="91" spans="2:65" s="1" customFormat="1" ht="11.25">
      <c r="B91" s="30"/>
      <c r="C91" s="31"/>
      <c r="D91" s="152" t="s">
        <v>135</v>
      </c>
      <c r="E91" s="31"/>
      <c r="F91" s="153" t="s">
        <v>705</v>
      </c>
      <c r="G91" s="31"/>
      <c r="H91" s="31"/>
      <c r="I91" s="99"/>
      <c r="J91" s="31"/>
      <c r="K91" s="31"/>
      <c r="L91" s="34"/>
      <c r="M91" s="154"/>
      <c r="N91" s="56"/>
      <c r="O91" s="56"/>
      <c r="P91" s="56"/>
      <c r="Q91" s="56"/>
      <c r="R91" s="56"/>
      <c r="S91" s="56"/>
      <c r="T91" s="57"/>
      <c r="AT91" s="13" t="s">
        <v>135</v>
      </c>
      <c r="AU91" s="13" t="s">
        <v>73</v>
      </c>
    </row>
    <row r="92" spans="2:65" s="1" customFormat="1" ht="22.5" customHeight="1">
      <c r="B92" s="30"/>
      <c r="C92" s="199" t="s">
        <v>230</v>
      </c>
      <c r="D92" s="199" t="s">
        <v>377</v>
      </c>
      <c r="E92" s="200" t="s">
        <v>707</v>
      </c>
      <c r="F92" s="201" t="s">
        <v>708</v>
      </c>
      <c r="G92" s="202" t="s">
        <v>145</v>
      </c>
      <c r="H92" s="203">
        <v>4368</v>
      </c>
      <c r="I92" s="204"/>
      <c r="J92" s="205">
        <f>ROUND(I92*H92,2)</f>
        <v>0</v>
      </c>
      <c r="K92" s="201" t="s">
        <v>131</v>
      </c>
      <c r="L92" s="206"/>
      <c r="M92" s="207" t="s">
        <v>1</v>
      </c>
      <c r="N92" s="208" t="s">
        <v>44</v>
      </c>
      <c r="O92" s="56"/>
      <c r="P92" s="149">
        <f>O92*H92</f>
        <v>0</v>
      </c>
      <c r="Q92" s="149">
        <v>9.0000000000000006E-5</v>
      </c>
      <c r="R92" s="149">
        <f>Q92*H92</f>
        <v>0.39312000000000002</v>
      </c>
      <c r="S92" s="149">
        <v>0</v>
      </c>
      <c r="T92" s="150">
        <f>S92*H92</f>
        <v>0</v>
      </c>
      <c r="AR92" s="13" t="s">
        <v>221</v>
      </c>
      <c r="AT92" s="13" t="s">
        <v>377</v>
      </c>
      <c r="AU92" s="13" t="s">
        <v>73</v>
      </c>
      <c r="AY92" s="13" t="s">
        <v>133</v>
      </c>
      <c r="BE92" s="151">
        <f>IF(N92="základní",J92,0)</f>
        <v>0</v>
      </c>
      <c r="BF92" s="151">
        <f>IF(N92="snížená",J92,0)</f>
        <v>0</v>
      </c>
      <c r="BG92" s="151">
        <f>IF(N92="zákl. přenesená",J92,0)</f>
        <v>0</v>
      </c>
      <c r="BH92" s="151">
        <f>IF(N92="sníž. přenesená",J92,0)</f>
        <v>0</v>
      </c>
      <c r="BI92" s="151">
        <f>IF(N92="nulová",J92,0)</f>
        <v>0</v>
      </c>
      <c r="BJ92" s="13" t="s">
        <v>81</v>
      </c>
      <c r="BK92" s="151">
        <f>ROUND(I92*H92,2)</f>
        <v>0</v>
      </c>
      <c r="BL92" s="13" t="s">
        <v>221</v>
      </c>
      <c r="BM92" s="13" t="s">
        <v>709</v>
      </c>
    </row>
    <row r="93" spans="2:65" s="1" customFormat="1" ht="11.25">
      <c r="B93" s="30"/>
      <c r="C93" s="31"/>
      <c r="D93" s="152" t="s">
        <v>135</v>
      </c>
      <c r="E93" s="31"/>
      <c r="F93" s="153" t="s">
        <v>708</v>
      </c>
      <c r="G93" s="31"/>
      <c r="H93" s="31"/>
      <c r="I93" s="99"/>
      <c r="J93" s="31"/>
      <c r="K93" s="31"/>
      <c r="L93" s="34"/>
      <c r="M93" s="154"/>
      <c r="N93" s="56"/>
      <c r="O93" s="56"/>
      <c r="P93" s="56"/>
      <c r="Q93" s="56"/>
      <c r="R93" s="56"/>
      <c r="S93" s="56"/>
      <c r="T93" s="57"/>
      <c r="AT93" s="13" t="s">
        <v>135</v>
      </c>
      <c r="AU93" s="13" t="s">
        <v>73</v>
      </c>
    </row>
    <row r="94" spans="2:65" s="1" customFormat="1" ht="22.5" customHeight="1">
      <c r="B94" s="30"/>
      <c r="C94" s="199" t="s">
        <v>157</v>
      </c>
      <c r="D94" s="199" t="s">
        <v>377</v>
      </c>
      <c r="E94" s="200" t="s">
        <v>710</v>
      </c>
      <c r="F94" s="201" t="s">
        <v>711</v>
      </c>
      <c r="G94" s="202" t="s">
        <v>145</v>
      </c>
      <c r="H94" s="203">
        <v>2650</v>
      </c>
      <c r="I94" s="204"/>
      <c r="J94" s="205">
        <f>ROUND(I94*H94,2)</f>
        <v>0</v>
      </c>
      <c r="K94" s="201" t="s">
        <v>131</v>
      </c>
      <c r="L94" s="206"/>
      <c r="M94" s="207" t="s">
        <v>1</v>
      </c>
      <c r="N94" s="208" t="s">
        <v>44</v>
      </c>
      <c r="O94" s="56"/>
      <c r="P94" s="149">
        <f>O94*H94</f>
        <v>0</v>
      </c>
      <c r="Q94" s="149">
        <v>1.8000000000000001E-4</v>
      </c>
      <c r="R94" s="149">
        <f>Q94*H94</f>
        <v>0.47700000000000004</v>
      </c>
      <c r="S94" s="149">
        <v>0</v>
      </c>
      <c r="T94" s="150">
        <f>S94*H94</f>
        <v>0</v>
      </c>
      <c r="AR94" s="13" t="s">
        <v>221</v>
      </c>
      <c r="AT94" s="13" t="s">
        <v>377</v>
      </c>
      <c r="AU94" s="13" t="s">
        <v>73</v>
      </c>
      <c r="AY94" s="13" t="s">
        <v>133</v>
      </c>
      <c r="BE94" s="151">
        <f>IF(N94="základní",J94,0)</f>
        <v>0</v>
      </c>
      <c r="BF94" s="151">
        <f>IF(N94="snížená",J94,0)</f>
        <v>0</v>
      </c>
      <c r="BG94" s="151">
        <f>IF(N94="zákl. přenesená",J94,0)</f>
        <v>0</v>
      </c>
      <c r="BH94" s="151">
        <f>IF(N94="sníž. přenesená",J94,0)</f>
        <v>0</v>
      </c>
      <c r="BI94" s="151">
        <f>IF(N94="nulová",J94,0)</f>
        <v>0</v>
      </c>
      <c r="BJ94" s="13" t="s">
        <v>81</v>
      </c>
      <c r="BK94" s="151">
        <f>ROUND(I94*H94,2)</f>
        <v>0</v>
      </c>
      <c r="BL94" s="13" t="s">
        <v>221</v>
      </c>
      <c r="BM94" s="13" t="s">
        <v>712</v>
      </c>
    </row>
    <row r="95" spans="2:65" s="1" customFormat="1" ht="11.25">
      <c r="B95" s="30"/>
      <c r="C95" s="31"/>
      <c r="D95" s="152" t="s">
        <v>135</v>
      </c>
      <c r="E95" s="31"/>
      <c r="F95" s="153" t="s">
        <v>711</v>
      </c>
      <c r="G95" s="31"/>
      <c r="H95" s="31"/>
      <c r="I95" s="99"/>
      <c r="J95" s="31"/>
      <c r="K95" s="31"/>
      <c r="L95" s="34"/>
      <c r="M95" s="154"/>
      <c r="N95" s="56"/>
      <c r="O95" s="56"/>
      <c r="P95" s="56"/>
      <c r="Q95" s="56"/>
      <c r="R95" s="56"/>
      <c r="S95" s="56"/>
      <c r="T95" s="57"/>
      <c r="AT95" s="13" t="s">
        <v>135</v>
      </c>
      <c r="AU95" s="13" t="s">
        <v>73</v>
      </c>
    </row>
    <row r="96" spans="2:65" s="1" customFormat="1" ht="22.5" customHeight="1">
      <c r="B96" s="30"/>
      <c r="C96" s="199" t="s">
        <v>164</v>
      </c>
      <c r="D96" s="199" t="s">
        <v>377</v>
      </c>
      <c r="E96" s="200" t="s">
        <v>713</v>
      </c>
      <c r="F96" s="201" t="s">
        <v>714</v>
      </c>
      <c r="G96" s="202" t="s">
        <v>145</v>
      </c>
      <c r="H96" s="203">
        <v>692</v>
      </c>
      <c r="I96" s="204"/>
      <c r="J96" s="205">
        <f>ROUND(I96*H96,2)</f>
        <v>0</v>
      </c>
      <c r="K96" s="201" t="s">
        <v>131</v>
      </c>
      <c r="L96" s="206"/>
      <c r="M96" s="207" t="s">
        <v>1</v>
      </c>
      <c r="N96" s="208" t="s">
        <v>44</v>
      </c>
      <c r="O96" s="56"/>
      <c r="P96" s="149">
        <f>O96*H96</f>
        <v>0</v>
      </c>
      <c r="Q96" s="149">
        <v>9.0000000000000006E-5</v>
      </c>
      <c r="R96" s="149">
        <f>Q96*H96</f>
        <v>6.2280000000000002E-2</v>
      </c>
      <c r="S96" s="149">
        <v>0</v>
      </c>
      <c r="T96" s="150">
        <f>S96*H96</f>
        <v>0</v>
      </c>
      <c r="AR96" s="13" t="s">
        <v>221</v>
      </c>
      <c r="AT96" s="13" t="s">
        <v>377</v>
      </c>
      <c r="AU96" s="13" t="s">
        <v>73</v>
      </c>
      <c r="AY96" s="13" t="s">
        <v>133</v>
      </c>
      <c r="BE96" s="151">
        <f>IF(N96="základní",J96,0)</f>
        <v>0</v>
      </c>
      <c r="BF96" s="151">
        <f>IF(N96="snížená",J96,0)</f>
        <v>0</v>
      </c>
      <c r="BG96" s="151">
        <f>IF(N96="zákl. přenesená",J96,0)</f>
        <v>0</v>
      </c>
      <c r="BH96" s="151">
        <f>IF(N96="sníž. přenesená",J96,0)</f>
        <v>0</v>
      </c>
      <c r="BI96" s="151">
        <f>IF(N96="nulová",J96,0)</f>
        <v>0</v>
      </c>
      <c r="BJ96" s="13" t="s">
        <v>81</v>
      </c>
      <c r="BK96" s="151">
        <f>ROUND(I96*H96,2)</f>
        <v>0</v>
      </c>
      <c r="BL96" s="13" t="s">
        <v>221</v>
      </c>
      <c r="BM96" s="13" t="s">
        <v>715</v>
      </c>
    </row>
    <row r="97" spans="2:65" s="1" customFormat="1" ht="11.25">
      <c r="B97" s="30"/>
      <c r="C97" s="31"/>
      <c r="D97" s="152" t="s">
        <v>135</v>
      </c>
      <c r="E97" s="31"/>
      <c r="F97" s="153" t="s">
        <v>714</v>
      </c>
      <c r="G97" s="31"/>
      <c r="H97" s="31"/>
      <c r="I97" s="99"/>
      <c r="J97" s="31"/>
      <c r="K97" s="31"/>
      <c r="L97" s="34"/>
      <c r="M97" s="154"/>
      <c r="N97" s="56"/>
      <c r="O97" s="56"/>
      <c r="P97" s="56"/>
      <c r="Q97" s="56"/>
      <c r="R97" s="56"/>
      <c r="S97" s="56"/>
      <c r="T97" s="57"/>
      <c r="AT97" s="13" t="s">
        <v>135</v>
      </c>
      <c r="AU97" s="13" t="s">
        <v>73</v>
      </c>
    </row>
    <row r="98" spans="2:65" s="1" customFormat="1" ht="22.5" customHeight="1">
      <c r="B98" s="30"/>
      <c r="C98" s="199" t="s">
        <v>170</v>
      </c>
      <c r="D98" s="199" t="s">
        <v>377</v>
      </c>
      <c r="E98" s="200" t="s">
        <v>716</v>
      </c>
      <c r="F98" s="201" t="s">
        <v>717</v>
      </c>
      <c r="G98" s="202" t="s">
        <v>145</v>
      </c>
      <c r="H98" s="203">
        <v>1481</v>
      </c>
      <c r="I98" s="204"/>
      <c r="J98" s="205">
        <f>ROUND(I98*H98,2)</f>
        <v>0</v>
      </c>
      <c r="K98" s="201" t="s">
        <v>131</v>
      </c>
      <c r="L98" s="206"/>
      <c r="M98" s="207" t="s">
        <v>1</v>
      </c>
      <c r="N98" s="208" t="s">
        <v>44</v>
      </c>
      <c r="O98" s="56"/>
      <c r="P98" s="149">
        <f>O98*H98</f>
        <v>0</v>
      </c>
      <c r="Q98" s="149">
        <v>0.27500000000000002</v>
      </c>
      <c r="R98" s="149">
        <f>Q98*H98</f>
        <v>407.27500000000003</v>
      </c>
      <c r="S98" s="149">
        <v>0</v>
      </c>
      <c r="T98" s="150">
        <f>S98*H98</f>
        <v>0</v>
      </c>
      <c r="AR98" s="13" t="s">
        <v>221</v>
      </c>
      <c r="AT98" s="13" t="s">
        <v>377</v>
      </c>
      <c r="AU98" s="13" t="s">
        <v>73</v>
      </c>
      <c r="AY98" s="13" t="s">
        <v>133</v>
      </c>
      <c r="BE98" s="151">
        <f>IF(N98="základní",J98,0)</f>
        <v>0</v>
      </c>
      <c r="BF98" s="151">
        <f>IF(N98="snížená",J98,0)</f>
        <v>0</v>
      </c>
      <c r="BG98" s="151">
        <f>IF(N98="zákl. přenesená",J98,0)</f>
        <v>0</v>
      </c>
      <c r="BH98" s="151">
        <f>IF(N98="sníž. přenesená",J98,0)</f>
        <v>0</v>
      </c>
      <c r="BI98" s="151">
        <f>IF(N98="nulová",J98,0)</f>
        <v>0</v>
      </c>
      <c r="BJ98" s="13" t="s">
        <v>81</v>
      </c>
      <c r="BK98" s="151">
        <f>ROUND(I98*H98,2)</f>
        <v>0</v>
      </c>
      <c r="BL98" s="13" t="s">
        <v>221</v>
      </c>
      <c r="BM98" s="13" t="s">
        <v>718</v>
      </c>
    </row>
    <row r="99" spans="2:65" s="1" customFormat="1" ht="11.25">
      <c r="B99" s="30"/>
      <c r="C99" s="31"/>
      <c r="D99" s="152" t="s">
        <v>135</v>
      </c>
      <c r="E99" s="31"/>
      <c r="F99" s="153" t="s">
        <v>717</v>
      </c>
      <c r="G99" s="31"/>
      <c r="H99" s="31"/>
      <c r="I99" s="99"/>
      <c r="J99" s="31"/>
      <c r="K99" s="31"/>
      <c r="L99" s="34"/>
      <c r="M99" s="154"/>
      <c r="N99" s="56"/>
      <c r="O99" s="56"/>
      <c r="P99" s="56"/>
      <c r="Q99" s="56"/>
      <c r="R99" s="56"/>
      <c r="S99" s="56"/>
      <c r="T99" s="57"/>
      <c r="AT99" s="13" t="s">
        <v>135</v>
      </c>
      <c r="AU99" s="13" t="s">
        <v>73</v>
      </c>
    </row>
    <row r="100" spans="2:65" s="1" customFormat="1" ht="22.5" customHeight="1">
      <c r="B100" s="30"/>
      <c r="C100" s="199" t="s">
        <v>181</v>
      </c>
      <c r="D100" s="199" t="s">
        <v>377</v>
      </c>
      <c r="E100" s="200" t="s">
        <v>719</v>
      </c>
      <c r="F100" s="201" t="s">
        <v>720</v>
      </c>
      <c r="G100" s="202" t="s">
        <v>291</v>
      </c>
      <c r="H100" s="203">
        <v>1550</v>
      </c>
      <c r="I100" s="204"/>
      <c r="J100" s="205">
        <f>ROUND(I100*H100,2)</f>
        <v>0</v>
      </c>
      <c r="K100" s="201" t="s">
        <v>131</v>
      </c>
      <c r="L100" s="206"/>
      <c r="M100" s="207" t="s">
        <v>1</v>
      </c>
      <c r="N100" s="208" t="s">
        <v>44</v>
      </c>
      <c r="O100" s="56"/>
      <c r="P100" s="149">
        <f>O100*H100</f>
        <v>0</v>
      </c>
      <c r="Q100" s="149">
        <v>0</v>
      </c>
      <c r="R100" s="149">
        <f>Q100*H100</f>
        <v>0</v>
      </c>
      <c r="S100" s="149">
        <v>0</v>
      </c>
      <c r="T100" s="150">
        <f>S100*H100</f>
        <v>0</v>
      </c>
      <c r="AR100" s="13" t="s">
        <v>221</v>
      </c>
      <c r="AT100" s="13" t="s">
        <v>377</v>
      </c>
      <c r="AU100" s="13" t="s">
        <v>73</v>
      </c>
      <c r="AY100" s="13" t="s">
        <v>133</v>
      </c>
      <c r="BE100" s="151">
        <f>IF(N100="základní",J100,0)</f>
        <v>0</v>
      </c>
      <c r="BF100" s="151">
        <f>IF(N100="snížená",J100,0)</f>
        <v>0</v>
      </c>
      <c r="BG100" s="151">
        <f>IF(N100="zákl. přenesená",J100,0)</f>
        <v>0</v>
      </c>
      <c r="BH100" s="151">
        <f>IF(N100="sníž. přenesená",J100,0)</f>
        <v>0</v>
      </c>
      <c r="BI100" s="151">
        <f>IF(N100="nulová",J100,0)</f>
        <v>0</v>
      </c>
      <c r="BJ100" s="13" t="s">
        <v>81</v>
      </c>
      <c r="BK100" s="151">
        <f>ROUND(I100*H100,2)</f>
        <v>0</v>
      </c>
      <c r="BL100" s="13" t="s">
        <v>221</v>
      </c>
      <c r="BM100" s="13" t="s">
        <v>721</v>
      </c>
    </row>
    <row r="101" spans="2:65" s="1" customFormat="1" ht="11.25">
      <c r="B101" s="30"/>
      <c r="C101" s="31"/>
      <c r="D101" s="152" t="s">
        <v>135</v>
      </c>
      <c r="E101" s="31"/>
      <c r="F101" s="153" t="s">
        <v>720</v>
      </c>
      <c r="G101" s="31"/>
      <c r="H101" s="31"/>
      <c r="I101" s="99"/>
      <c r="J101" s="31"/>
      <c r="K101" s="31"/>
      <c r="L101" s="34"/>
      <c r="M101" s="154"/>
      <c r="N101" s="56"/>
      <c r="O101" s="56"/>
      <c r="P101" s="56"/>
      <c r="Q101" s="56"/>
      <c r="R101" s="56"/>
      <c r="S101" s="56"/>
      <c r="T101" s="57"/>
      <c r="AT101" s="13" t="s">
        <v>135</v>
      </c>
      <c r="AU101" s="13" t="s">
        <v>73</v>
      </c>
    </row>
    <row r="102" spans="2:65" s="1" customFormat="1" ht="22.5" customHeight="1">
      <c r="B102" s="30"/>
      <c r="C102" s="199" t="s">
        <v>186</v>
      </c>
      <c r="D102" s="199" t="s">
        <v>377</v>
      </c>
      <c r="E102" s="200" t="s">
        <v>722</v>
      </c>
      <c r="F102" s="201" t="s">
        <v>723</v>
      </c>
      <c r="G102" s="202" t="s">
        <v>145</v>
      </c>
      <c r="H102" s="203">
        <v>1070</v>
      </c>
      <c r="I102" s="204"/>
      <c r="J102" s="205">
        <f>ROUND(I102*H102,2)</f>
        <v>0</v>
      </c>
      <c r="K102" s="201" t="s">
        <v>131</v>
      </c>
      <c r="L102" s="206"/>
      <c r="M102" s="207" t="s">
        <v>1</v>
      </c>
      <c r="N102" s="208" t="s">
        <v>44</v>
      </c>
      <c r="O102" s="56"/>
      <c r="P102" s="149">
        <f>O102*H102</f>
        <v>0</v>
      </c>
      <c r="Q102" s="149">
        <v>0</v>
      </c>
      <c r="R102" s="149">
        <f>Q102*H102</f>
        <v>0</v>
      </c>
      <c r="S102" s="149">
        <v>0</v>
      </c>
      <c r="T102" s="150">
        <f>S102*H102</f>
        <v>0</v>
      </c>
      <c r="AR102" s="13" t="s">
        <v>221</v>
      </c>
      <c r="AT102" s="13" t="s">
        <v>377</v>
      </c>
      <c r="AU102" s="13" t="s">
        <v>73</v>
      </c>
      <c r="AY102" s="13" t="s">
        <v>133</v>
      </c>
      <c r="BE102" s="151">
        <f>IF(N102="základní",J102,0)</f>
        <v>0</v>
      </c>
      <c r="BF102" s="151">
        <f>IF(N102="snížená",J102,0)</f>
        <v>0</v>
      </c>
      <c r="BG102" s="151">
        <f>IF(N102="zákl. přenesená",J102,0)</f>
        <v>0</v>
      </c>
      <c r="BH102" s="151">
        <f>IF(N102="sníž. přenesená",J102,0)</f>
        <v>0</v>
      </c>
      <c r="BI102" s="151">
        <f>IF(N102="nulová",J102,0)</f>
        <v>0</v>
      </c>
      <c r="BJ102" s="13" t="s">
        <v>81</v>
      </c>
      <c r="BK102" s="151">
        <f>ROUND(I102*H102,2)</f>
        <v>0</v>
      </c>
      <c r="BL102" s="13" t="s">
        <v>221</v>
      </c>
      <c r="BM102" s="13" t="s">
        <v>724</v>
      </c>
    </row>
    <row r="103" spans="2:65" s="1" customFormat="1" ht="11.25">
      <c r="B103" s="30"/>
      <c r="C103" s="31"/>
      <c r="D103" s="152" t="s">
        <v>135</v>
      </c>
      <c r="E103" s="31"/>
      <c r="F103" s="153" t="s">
        <v>723</v>
      </c>
      <c r="G103" s="31"/>
      <c r="H103" s="31"/>
      <c r="I103" s="99"/>
      <c r="J103" s="31"/>
      <c r="K103" s="31"/>
      <c r="L103" s="34"/>
      <c r="M103" s="154"/>
      <c r="N103" s="56"/>
      <c r="O103" s="56"/>
      <c r="P103" s="56"/>
      <c r="Q103" s="56"/>
      <c r="R103" s="56"/>
      <c r="S103" s="56"/>
      <c r="T103" s="57"/>
      <c r="AT103" s="13" t="s">
        <v>135</v>
      </c>
      <c r="AU103" s="13" t="s">
        <v>73</v>
      </c>
    </row>
    <row r="104" spans="2:65" s="1" customFormat="1" ht="22.5" customHeight="1">
      <c r="B104" s="30"/>
      <c r="C104" s="199" t="s">
        <v>126</v>
      </c>
      <c r="D104" s="199" t="s">
        <v>377</v>
      </c>
      <c r="E104" s="200" t="s">
        <v>725</v>
      </c>
      <c r="F104" s="201" t="s">
        <v>726</v>
      </c>
      <c r="G104" s="202" t="s">
        <v>145</v>
      </c>
      <c r="H104" s="203">
        <v>5300</v>
      </c>
      <c r="I104" s="204"/>
      <c r="J104" s="205">
        <f>ROUND(I104*H104,2)</f>
        <v>0</v>
      </c>
      <c r="K104" s="201" t="s">
        <v>131</v>
      </c>
      <c r="L104" s="206"/>
      <c r="M104" s="207" t="s">
        <v>1</v>
      </c>
      <c r="N104" s="208" t="s">
        <v>44</v>
      </c>
      <c r="O104" s="56"/>
      <c r="P104" s="149">
        <f>O104*H104</f>
        <v>0</v>
      </c>
      <c r="Q104" s="149">
        <v>1.23E-3</v>
      </c>
      <c r="R104" s="149">
        <f>Q104*H104</f>
        <v>6.5190000000000001</v>
      </c>
      <c r="S104" s="149">
        <v>0</v>
      </c>
      <c r="T104" s="150">
        <f>S104*H104</f>
        <v>0</v>
      </c>
      <c r="AR104" s="13" t="s">
        <v>221</v>
      </c>
      <c r="AT104" s="13" t="s">
        <v>377</v>
      </c>
      <c r="AU104" s="13" t="s">
        <v>73</v>
      </c>
      <c r="AY104" s="13" t="s">
        <v>133</v>
      </c>
      <c r="BE104" s="151">
        <f>IF(N104="základní",J104,0)</f>
        <v>0</v>
      </c>
      <c r="BF104" s="151">
        <f>IF(N104="snížená",J104,0)</f>
        <v>0</v>
      </c>
      <c r="BG104" s="151">
        <f>IF(N104="zákl. přenesená",J104,0)</f>
        <v>0</v>
      </c>
      <c r="BH104" s="151">
        <f>IF(N104="sníž. přenesená",J104,0)</f>
        <v>0</v>
      </c>
      <c r="BI104" s="151">
        <f>IF(N104="nulová",J104,0)</f>
        <v>0</v>
      </c>
      <c r="BJ104" s="13" t="s">
        <v>81</v>
      </c>
      <c r="BK104" s="151">
        <f>ROUND(I104*H104,2)</f>
        <v>0</v>
      </c>
      <c r="BL104" s="13" t="s">
        <v>221</v>
      </c>
      <c r="BM104" s="13" t="s">
        <v>727</v>
      </c>
    </row>
    <row r="105" spans="2:65" s="1" customFormat="1" ht="11.25">
      <c r="B105" s="30"/>
      <c r="C105" s="31"/>
      <c r="D105" s="152" t="s">
        <v>135</v>
      </c>
      <c r="E105" s="31"/>
      <c r="F105" s="153" t="s">
        <v>726</v>
      </c>
      <c r="G105" s="31"/>
      <c r="H105" s="31"/>
      <c r="I105" s="99"/>
      <c r="J105" s="31"/>
      <c r="K105" s="31"/>
      <c r="L105" s="34"/>
      <c r="M105" s="154"/>
      <c r="N105" s="56"/>
      <c r="O105" s="56"/>
      <c r="P105" s="56"/>
      <c r="Q105" s="56"/>
      <c r="R105" s="56"/>
      <c r="S105" s="56"/>
      <c r="T105" s="57"/>
      <c r="AT105" s="13" t="s">
        <v>135</v>
      </c>
      <c r="AU105" s="13" t="s">
        <v>73</v>
      </c>
    </row>
    <row r="106" spans="2:65" s="1" customFormat="1" ht="22.5" customHeight="1">
      <c r="B106" s="30"/>
      <c r="C106" s="199" t="s">
        <v>406</v>
      </c>
      <c r="D106" s="199" t="s">
        <v>377</v>
      </c>
      <c r="E106" s="200" t="s">
        <v>728</v>
      </c>
      <c r="F106" s="201" t="s">
        <v>729</v>
      </c>
      <c r="G106" s="202" t="s">
        <v>130</v>
      </c>
      <c r="H106" s="203">
        <v>120</v>
      </c>
      <c r="I106" s="204"/>
      <c r="J106" s="205">
        <f>ROUND(I106*H106,2)</f>
        <v>0</v>
      </c>
      <c r="K106" s="201" t="s">
        <v>131</v>
      </c>
      <c r="L106" s="206"/>
      <c r="M106" s="207" t="s">
        <v>1</v>
      </c>
      <c r="N106" s="208" t="s">
        <v>44</v>
      </c>
      <c r="O106" s="56"/>
      <c r="P106" s="149">
        <f>O106*H106</f>
        <v>0</v>
      </c>
      <c r="Q106" s="149">
        <v>1E-3</v>
      </c>
      <c r="R106" s="149">
        <f>Q106*H106</f>
        <v>0.12</v>
      </c>
      <c r="S106" s="149">
        <v>0</v>
      </c>
      <c r="T106" s="150">
        <f>S106*H106</f>
        <v>0</v>
      </c>
      <c r="AR106" s="13" t="s">
        <v>221</v>
      </c>
      <c r="AT106" s="13" t="s">
        <v>377</v>
      </c>
      <c r="AU106" s="13" t="s">
        <v>73</v>
      </c>
      <c r="AY106" s="13" t="s">
        <v>133</v>
      </c>
      <c r="BE106" s="151">
        <f>IF(N106="základní",J106,0)</f>
        <v>0</v>
      </c>
      <c r="BF106" s="151">
        <f>IF(N106="snížená",J106,0)</f>
        <v>0</v>
      </c>
      <c r="BG106" s="151">
        <f>IF(N106="zákl. přenesená",J106,0)</f>
        <v>0</v>
      </c>
      <c r="BH106" s="151">
        <f>IF(N106="sníž. přenesená",J106,0)</f>
        <v>0</v>
      </c>
      <c r="BI106" s="151">
        <f>IF(N106="nulová",J106,0)</f>
        <v>0</v>
      </c>
      <c r="BJ106" s="13" t="s">
        <v>81</v>
      </c>
      <c r="BK106" s="151">
        <f>ROUND(I106*H106,2)</f>
        <v>0</v>
      </c>
      <c r="BL106" s="13" t="s">
        <v>221</v>
      </c>
      <c r="BM106" s="13" t="s">
        <v>730</v>
      </c>
    </row>
    <row r="107" spans="2:65" s="1" customFormat="1" ht="11.25">
      <c r="B107" s="30"/>
      <c r="C107" s="31"/>
      <c r="D107" s="152" t="s">
        <v>135</v>
      </c>
      <c r="E107" s="31"/>
      <c r="F107" s="153" t="s">
        <v>729</v>
      </c>
      <c r="G107" s="31"/>
      <c r="H107" s="31"/>
      <c r="I107" s="99"/>
      <c r="J107" s="31"/>
      <c r="K107" s="31"/>
      <c r="L107" s="34"/>
      <c r="M107" s="154"/>
      <c r="N107" s="56"/>
      <c r="O107" s="56"/>
      <c r="P107" s="56"/>
      <c r="Q107" s="56"/>
      <c r="R107" s="56"/>
      <c r="S107" s="56"/>
      <c r="T107" s="57"/>
      <c r="AT107" s="13" t="s">
        <v>135</v>
      </c>
      <c r="AU107" s="13" t="s">
        <v>73</v>
      </c>
    </row>
    <row r="108" spans="2:65" s="1" customFormat="1" ht="22.5" customHeight="1">
      <c r="B108" s="30"/>
      <c r="C108" s="199" t="s">
        <v>218</v>
      </c>
      <c r="D108" s="199" t="s">
        <v>377</v>
      </c>
      <c r="E108" s="200" t="s">
        <v>731</v>
      </c>
      <c r="F108" s="201" t="s">
        <v>732</v>
      </c>
      <c r="G108" s="202" t="s">
        <v>145</v>
      </c>
      <c r="H108" s="203">
        <v>65</v>
      </c>
      <c r="I108" s="204"/>
      <c r="J108" s="205">
        <f>ROUND(I108*H108,2)</f>
        <v>0</v>
      </c>
      <c r="K108" s="201" t="s">
        <v>131</v>
      </c>
      <c r="L108" s="206"/>
      <c r="M108" s="207" t="s">
        <v>1</v>
      </c>
      <c r="N108" s="208" t="s">
        <v>44</v>
      </c>
      <c r="O108" s="56"/>
      <c r="P108" s="149">
        <f>O108*H108</f>
        <v>0</v>
      </c>
      <c r="Q108" s="149">
        <v>9.7000000000000003E-2</v>
      </c>
      <c r="R108" s="149">
        <f>Q108*H108</f>
        <v>6.3050000000000006</v>
      </c>
      <c r="S108" s="149">
        <v>0</v>
      </c>
      <c r="T108" s="150">
        <f>S108*H108</f>
        <v>0</v>
      </c>
      <c r="AR108" s="13" t="s">
        <v>221</v>
      </c>
      <c r="AT108" s="13" t="s">
        <v>377</v>
      </c>
      <c r="AU108" s="13" t="s">
        <v>73</v>
      </c>
      <c r="AY108" s="13" t="s">
        <v>133</v>
      </c>
      <c r="BE108" s="151">
        <f>IF(N108="základní",J108,0)</f>
        <v>0</v>
      </c>
      <c r="BF108" s="151">
        <f>IF(N108="snížená",J108,0)</f>
        <v>0</v>
      </c>
      <c r="BG108" s="151">
        <f>IF(N108="zákl. přenesená",J108,0)</f>
        <v>0</v>
      </c>
      <c r="BH108" s="151">
        <f>IF(N108="sníž. přenesená",J108,0)</f>
        <v>0</v>
      </c>
      <c r="BI108" s="151">
        <f>IF(N108="nulová",J108,0)</f>
        <v>0</v>
      </c>
      <c r="BJ108" s="13" t="s">
        <v>81</v>
      </c>
      <c r="BK108" s="151">
        <f>ROUND(I108*H108,2)</f>
        <v>0</v>
      </c>
      <c r="BL108" s="13" t="s">
        <v>221</v>
      </c>
      <c r="BM108" s="13" t="s">
        <v>733</v>
      </c>
    </row>
    <row r="109" spans="2:65" s="1" customFormat="1" ht="11.25">
      <c r="B109" s="30"/>
      <c r="C109" s="31"/>
      <c r="D109" s="152" t="s">
        <v>135</v>
      </c>
      <c r="E109" s="31"/>
      <c r="F109" s="153" t="s">
        <v>732</v>
      </c>
      <c r="G109" s="31"/>
      <c r="H109" s="31"/>
      <c r="I109" s="99"/>
      <c r="J109" s="31"/>
      <c r="K109" s="31"/>
      <c r="L109" s="34"/>
      <c r="M109" s="154"/>
      <c r="N109" s="56"/>
      <c r="O109" s="56"/>
      <c r="P109" s="56"/>
      <c r="Q109" s="56"/>
      <c r="R109" s="56"/>
      <c r="S109" s="56"/>
      <c r="T109" s="57"/>
      <c r="AT109" s="13" t="s">
        <v>135</v>
      </c>
      <c r="AU109" s="13" t="s">
        <v>73</v>
      </c>
    </row>
    <row r="110" spans="2:65" s="1" customFormat="1" ht="22.5" customHeight="1">
      <c r="B110" s="30"/>
      <c r="C110" s="199" t="s">
        <v>8</v>
      </c>
      <c r="D110" s="199" t="s">
        <v>377</v>
      </c>
      <c r="E110" s="200" t="s">
        <v>734</v>
      </c>
      <c r="F110" s="201" t="s">
        <v>735</v>
      </c>
      <c r="G110" s="202" t="s">
        <v>145</v>
      </c>
      <c r="H110" s="203">
        <v>21</v>
      </c>
      <c r="I110" s="204"/>
      <c r="J110" s="205">
        <f>ROUND(I110*H110,2)</f>
        <v>0</v>
      </c>
      <c r="K110" s="201" t="s">
        <v>131</v>
      </c>
      <c r="L110" s="206"/>
      <c r="M110" s="207" t="s">
        <v>1</v>
      </c>
      <c r="N110" s="208" t="s">
        <v>44</v>
      </c>
      <c r="O110" s="56"/>
      <c r="P110" s="149">
        <f>O110*H110</f>
        <v>0</v>
      </c>
      <c r="Q110" s="149">
        <v>0.10073</v>
      </c>
      <c r="R110" s="149">
        <f>Q110*H110</f>
        <v>2.1153300000000002</v>
      </c>
      <c r="S110" s="149">
        <v>0</v>
      </c>
      <c r="T110" s="150">
        <f>S110*H110</f>
        <v>0</v>
      </c>
      <c r="AR110" s="13" t="s">
        <v>221</v>
      </c>
      <c r="AT110" s="13" t="s">
        <v>377</v>
      </c>
      <c r="AU110" s="13" t="s">
        <v>73</v>
      </c>
      <c r="AY110" s="13" t="s">
        <v>133</v>
      </c>
      <c r="BE110" s="151">
        <f>IF(N110="základní",J110,0)</f>
        <v>0</v>
      </c>
      <c r="BF110" s="151">
        <f>IF(N110="snížená",J110,0)</f>
        <v>0</v>
      </c>
      <c r="BG110" s="151">
        <f>IF(N110="zákl. přenesená",J110,0)</f>
        <v>0</v>
      </c>
      <c r="BH110" s="151">
        <f>IF(N110="sníž. přenesená",J110,0)</f>
        <v>0</v>
      </c>
      <c r="BI110" s="151">
        <f>IF(N110="nulová",J110,0)</f>
        <v>0</v>
      </c>
      <c r="BJ110" s="13" t="s">
        <v>81</v>
      </c>
      <c r="BK110" s="151">
        <f>ROUND(I110*H110,2)</f>
        <v>0</v>
      </c>
      <c r="BL110" s="13" t="s">
        <v>221</v>
      </c>
      <c r="BM110" s="13" t="s">
        <v>736</v>
      </c>
    </row>
    <row r="111" spans="2:65" s="1" customFormat="1" ht="11.25">
      <c r="B111" s="30"/>
      <c r="C111" s="31"/>
      <c r="D111" s="152" t="s">
        <v>135</v>
      </c>
      <c r="E111" s="31"/>
      <c r="F111" s="153" t="s">
        <v>735</v>
      </c>
      <c r="G111" s="31"/>
      <c r="H111" s="31"/>
      <c r="I111" s="99"/>
      <c r="J111" s="31"/>
      <c r="K111" s="31"/>
      <c r="L111" s="34"/>
      <c r="M111" s="154"/>
      <c r="N111" s="56"/>
      <c r="O111" s="56"/>
      <c r="P111" s="56"/>
      <c r="Q111" s="56"/>
      <c r="R111" s="56"/>
      <c r="S111" s="56"/>
      <c r="T111" s="57"/>
      <c r="AT111" s="13" t="s">
        <v>135</v>
      </c>
      <c r="AU111" s="13" t="s">
        <v>73</v>
      </c>
    </row>
    <row r="112" spans="2:65" s="1" customFormat="1" ht="22.5" customHeight="1">
      <c r="B112" s="30"/>
      <c r="C112" s="199" t="s">
        <v>482</v>
      </c>
      <c r="D112" s="199" t="s">
        <v>377</v>
      </c>
      <c r="E112" s="200" t="s">
        <v>737</v>
      </c>
      <c r="F112" s="201" t="s">
        <v>738</v>
      </c>
      <c r="G112" s="202" t="s">
        <v>145</v>
      </c>
      <c r="H112" s="203">
        <v>16</v>
      </c>
      <c r="I112" s="204"/>
      <c r="J112" s="205">
        <f>ROUND(I112*H112,2)</f>
        <v>0</v>
      </c>
      <c r="K112" s="201" t="s">
        <v>131</v>
      </c>
      <c r="L112" s="206"/>
      <c r="M112" s="207" t="s">
        <v>1</v>
      </c>
      <c r="N112" s="208" t="s">
        <v>44</v>
      </c>
      <c r="O112" s="56"/>
      <c r="P112" s="149">
        <f>O112*H112</f>
        <v>0</v>
      </c>
      <c r="Q112" s="149">
        <v>0.10446</v>
      </c>
      <c r="R112" s="149">
        <f>Q112*H112</f>
        <v>1.67136</v>
      </c>
      <c r="S112" s="149">
        <v>0</v>
      </c>
      <c r="T112" s="150">
        <f>S112*H112</f>
        <v>0</v>
      </c>
      <c r="AR112" s="13" t="s">
        <v>221</v>
      </c>
      <c r="AT112" s="13" t="s">
        <v>377</v>
      </c>
      <c r="AU112" s="13" t="s">
        <v>73</v>
      </c>
      <c r="AY112" s="13" t="s">
        <v>133</v>
      </c>
      <c r="BE112" s="151">
        <f>IF(N112="základní",J112,0)</f>
        <v>0</v>
      </c>
      <c r="BF112" s="151">
        <f>IF(N112="snížená",J112,0)</f>
        <v>0</v>
      </c>
      <c r="BG112" s="151">
        <f>IF(N112="zákl. přenesená",J112,0)</f>
        <v>0</v>
      </c>
      <c r="BH112" s="151">
        <f>IF(N112="sníž. přenesená",J112,0)</f>
        <v>0</v>
      </c>
      <c r="BI112" s="151">
        <f>IF(N112="nulová",J112,0)</f>
        <v>0</v>
      </c>
      <c r="BJ112" s="13" t="s">
        <v>81</v>
      </c>
      <c r="BK112" s="151">
        <f>ROUND(I112*H112,2)</f>
        <v>0</v>
      </c>
      <c r="BL112" s="13" t="s">
        <v>221</v>
      </c>
      <c r="BM112" s="13" t="s">
        <v>739</v>
      </c>
    </row>
    <row r="113" spans="2:65" s="1" customFormat="1" ht="11.25">
      <c r="B113" s="30"/>
      <c r="C113" s="31"/>
      <c r="D113" s="152" t="s">
        <v>135</v>
      </c>
      <c r="E113" s="31"/>
      <c r="F113" s="153" t="s">
        <v>738</v>
      </c>
      <c r="G113" s="31"/>
      <c r="H113" s="31"/>
      <c r="I113" s="99"/>
      <c r="J113" s="31"/>
      <c r="K113" s="31"/>
      <c r="L113" s="34"/>
      <c r="M113" s="154"/>
      <c r="N113" s="56"/>
      <c r="O113" s="56"/>
      <c r="P113" s="56"/>
      <c r="Q113" s="56"/>
      <c r="R113" s="56"/>
      <c r="S113" s="56"/>
      <c r="T113" s="57"/>
      <c r="AT113" s="13" t="s">
        <v>135</v>
      </c>
      <c r="AU113" s="13" t="s">
        <v>73</v>
      </c>
    </row>
    <row r="114" spans="2:65" s="1" customFormat="1" ht="22.5" customHeight="1">
      <c r="B114" s="30"/>
      <c r="C114" s="199" t="s">
        <v>288</v>
      </c>
      <c r="D114" s="199" t="s">
        <v>377</v>
      </c>
      <c r="E114" s="200" t="s">
        <v>740</v>
      </c>
      <c r="F114" s="201" t="s">
        <v>741</v>
      </c>
      <c r="G114" s="202" t="s">
        <v>145</v>
      </c>
      <c r="H114" s="203">
        <v>11</v>
      </c>
      <c r="I114" s="204"/>
      <c r="J114" s="205">
        <f>ROUND(I114*H114,2)</f>
        <v>0</v>
      </c>
      <c r="K114" s="201" t="s">
        <v>131</v>
      </c>
      <c r="L114" s="206"/>
      <c r="M114" s="207" t="s">
        <v>1</v>
      </c>
      <c r="N114" s="208" t="s">
        <v>44</v>
      </c>
      <c r="O114" s="56"/>
      <c r="P114" s="149">
        <f>O114*H114</f>
        <v>0</v>
      </c>
      <c r="Q114" s="149">
        <v>0.10818999999999999</v>
      </c>
      <c r="R114" s="149">
        <f>Q114*H114</f>
        <v>1.1900899999999999</v>
      </c>
      <c r="S114" s="149">
        <v>0</v>
      </c>
      <c r="T114" s="150">
        <f>S114*H114</f>
        <v>0</v>
      </c>
      <c r="AR114" s="13" t="s">
        <v>221</v>
      </c>
      <c r="AT114" s="13" t="s">
        <v>377</v>
      </c>
      <c r="AU114" s="13" t="s">
        <v>73</v>
      </c>
      <c r="AY114" s="13" t="s">
        <v>133</v>
      </c>
      <c r="BE114" s="151">
        <f>IF(N114="základní",J114,0)</f>
        <v>0</v>
      </c>
      <c r="BF114" s="151">
        <f>IF(N114="snížená",J114,0)</f>
        <v>0</v>
      </c>
      <c r="BG114" s="151">
        <f>IF(N114="zákl. přenesená",J114,0)</f>
        <v>0</v>
      </c>
      <c r="BH114" s="151">
        <f>IF(N114="sníž. přenesená",J114,0)</f>
        <v>0</v>
      </c>
      <c r="BI114" s="151">
        <f>IF(N114="nulová",J114,0)</f>
        <v>0</v>
      </c>
      <c r="BJ114" s="13" t="s">
        <v>81</v>
      </c>
      <c r="BK114" s="151">
        <f>ROUND(I114*H114,2)</f>
        <v>0</v>
      </c>
      <c r="BL114" s="13" t="s">
        <v>221</v>
      </c>
      <c r="BM114" s="13" t="s">
        <v>742</v>
      </c>
    </row>
    <row r="115" spans="2:65" s="1" customFormat="1" ht="11.25">
      <c r="B115" s="30"/>
      <c r="C115" s="31"/>
      <c r="D115" s="152" t="s">
        <v>135</v>
      </c>
      <c r="E115" s="31"/>
      <c r="F115" s="153" t="s">
        <v>741</v>
      </c>
      <c r="G115" s="31"/>
      <c r="H115" s="31"/>
      <c r="I115" s="99"/>
      <c r="J115" s="31"/>
      <c r="K115" s="31"/>
      <c r="L115" s="34"/>
      <c r="M115" s="154"/>
      <c r="N115" s="56"/>
      <c r="O115" s="56"/>
      <c r="P115" s="56"/>
      <c r="Q115" s="56"/>
      <c r="R115" s="56"/>
      <c r="S115" s="56"/>
      <c r="T115" s="57"/>
      <c r="AT115" s="13" t="s">
        <v>135</v>
      </c>
      <c r="AU115" s="13" t="s">
        <v>73</v>
      </c>
    </row>
    <row r="116" spans="2:65" s="1" customFormat="1" ht="22.5" customHeight="1">
      <c r="B116" s="30"/>
      <c r="C116" s="199" t="s">
        <v>295</v>
      </c>
      <c r="D116" s="199" t="s">
        <v>377</v>
      </c>
      <c r="E116" s="200" t="s">
        <v>743</v>
      </c>
      <c r="F116" s="201" t="s">
        <v>744</v>
      </c>
      <c r="G116" s="202" t="s">
        <v>145</v>
      </c>
      <c r="H116" s="203">
        <v>6</v>
      </c>
      <c r="I116" s="204"/>
      <c r="J116" s="205">
        <f>ROUND(I116*H116,2)</f>
        <v>0</v>
      </c>
      <c r="K116" s="201" t="s">
        <v>131</v>
      </c>
      <c r="L116" s="206"/>
      <c r="M116" s="207" t="s">
        <v>1</v>
      </c>
      <c r="N116" s="208" t="s">
        <v>44</v>
      </c>
      <c r="O116" s="56"/>
      <c r="P116" s="149">
        <f>O116*H116</f>
        <v>0</v>
      </c>
      <c r="Q116" s="149">
        <v>0.11192000000000001</v>
      </c>
      <c r="R116" s="149">
        <f>Q116*H116</f>
        <v>0.67152000000000001</v>
      </c>
      <c r="S116" s="149">
        <v>0</v>
      </c>
      <c r="T116" s="150">
        <f>S116*H116</f>
        <v>0</v>
      </c>
      <c r="AR116" s="13" t="s">
        <v>221</v>
      </c>
      <c r="AT116" s="13" t="s">
        <v>377</v>
      </c>
      <c r="AU116" s="13" t="s">
        <v>73</v>
      </c>
      <c r="AY116" s="13" t="s">
        <v>133</v>
      </c>
      <c r="BE116" s="151">
        <f>IF(N116="základní",J116,0)</f>
        <v>0</v>
      </c>
      <c r="BF116" s="151">
        <f>IF(N116="snížená",J116,0)</f>
        <v>0</v>
      </c>
      <c r="BG116" s="151">
        <f>IF(N116="zákl. přenesená",J116,0)</f>
        <v>0</v>
      </c>
      <c r="BH116" s="151">
        <f>IF(N116="sníž. přenesená",J116,0)</f>
        <v>0</v>
      </c>
      <c r="BI116" s="151">
        <f>IF(N116="nulová",J116,0)</f>
        <v>0</v>
      </c>
      <c r="BJ116" s="13" t="s">
        <v>81</v>
      </c>
      <c r="BK116" s="151">
        <f>ROUND(I116*H116,2)</f>
        <v>0</v>
      </c>
      <c r="BL116" s="13" t="s">
        <v>221</v>
      </c>
      <c r="BM116" s="13" t="s">
        <v>745</v>
      </c>
    </row>
    <row r="117" spans="2:65" s="1" customFormat="1" ht="11.25">
      <c r="B117" s="30"/>
      <c r="C117" s="31"/>
      <c r="D117" s="152" t="s">
        <v>135</v>
      </c>
      <c r="E117" s="31"/>
      <c r="F117" s="153" t="s">
        <v>744</v>
      </c>
      <c r="G117" s="31"/>
      <c r="H117" s="31"/>
      <c r="I117" s="99"/>
      <c r="J117" s="31"/>
      <c r="K117" s="31"/>
      <c r="L117" s="34"/>
      <c r="M117" s="154"/>
      <c r="N117" s="56"/>
      <c r="O117" s="56"/>
      <c r="P117" s="56"/>
      <c r="Q117" s="56"/>
      <c r="R117" s="56"/>
      <c r="S117" s="56"/>
      <c r="T117" s="57"/>
      <c r="AT117" s="13" t="s">
        <v>135</v>
      </c>
      <c r="AU117" s="13" t="s">
        <v>73</v>
      </c>
    </row>
    <row r="118" spans="2:65" s="1" customFormat="1" ht="22.5" customHeight="1">
      <c r="B118" s="30"/>
      <c r="C118" s="199" t="s">
        <v>307</v>
      </c>
      <c r="D118" s="199" t="s">
        <v>377</v>
      </c>
      <c r="E118" s="200" t="s">
        <v>746</v>
      </c>
      <c r="F118" s="201" t="s">
        <v>747</v>
      </c>
      <c r="G118" s="202" t="s">
        <v>145</v>
      </c>
      <c r="H118" s="203">
        <v>9</v>
      </c>
      <c r="I118" s="204"/>
      <c r="J118" s="205">
        <f>ROUND(I118*H118,2)</f>
        <v>0</v>
      </c>
      <c r="K118" s="201" t="s">
        <v>131</v>
      </c>
      <c r="L118" s="206"/>
      <c r="M118" s="207" t="s">
        <v>1</v>
      </c>
      <c r="N118" s="208" t="s">
        <v>44</v>
      </c>
      <c r="O118" s="56"/>
      <c r="P118" s="149">
        <f>O118*H118</f>
        <v>0</v>
      </c>
      <c r="Q118" s="149">
        <v>0.11565</v>
      </c>
      <c r="R118" s="149">
        <f>Q118*H118</f>
        <v>1.0408500000000001</v>
      </c>
      <c r="S118" s="149">
        <v>0</v>
      </c>
      <c r="T118" s="150">
        <f>S118*H118</f>
        <v>0</v>
      </c>
      <c r="AR118" s="13" t="s">
        <v>221</v>
      </c>
      <c r="AT118" s="13" t="s">
        <v>377</v>
      </c>
      <c r="AU118" s="13" t="s">
        <v>73</v>
      </c>
      <c r="AY118" s="13" t="s">
        <v>133</v>
      </c>
      <c r="BE118" s="151">
        <f>IF(N118="základní",J118,0)</f>
        <v>0</v>
      </c>
      <c r="BF118" s="151">
        <f>IF(N118="snížená",J118,0)</f>
        <v>0</v>
      </c>
      <c r="BG118" s="151">
        <f>IF(N118="zákl. přenesená",J118,0)</f>
        <v>0</v>
      </c>
      <c r="BH118" s="151">
        <f>IF(N118="sníž. přenesená",J118,0)</f>
        <v>0</v>
      </c>
      <c r="BI118" s="151">
        <f>IF(N118="nulová",J118,0)</f>
        <v>0</v>
      </c>
      <c r="BJ118" s="13" t="s">
        <v>81</v>
      </c>
      <c r="BK118" s="151">
        <f>ROUND(I118*H118,2)</f>
        <v>0</v>
      </c>
      <c r="BL118" s="13" t="s">
        <v>221</v>
      </c>
      <c r="BM118" s="13" t="s">
        <v>748</v>
      </c>
    </row>
    <row r="119" spans="2:65" s="1" customFormat="1" ht="11.25">
      <c r="B119" s="30"/>
      <c r="C119" s="31"/>
      <c r="D119" s="152" t="s">
        <v>135</v>
      </c>
      <c r="E119" s="31"/>
      <c r="F119" s="153" t="s">
        <v>747</v>
      </c>
      <c r="G119" s="31"/>
      <c r="H119" s="31"/>
      <c r="I119" s="99"/>
      <c r="J119" s="31"/>
      <c r="K119" s="31"/>
      <c r="L119" s="34"/>
      <c r="M119" s="154"/>
      <c r="N119" s="56"/>
      <c r="O119" s="56"/>
      <c r="P119" s="56"/>
      <c r="Q119" s="56"/>
      <c r="R119" s="56"/>
      <c r="S119" s="56"/>
      <c r="T119" s="57"/>
      <c r="AT119" s="13" t="s">
        <v>135</v>
      </c>
      <c r="AU119" s="13" t="s">
        <v>73</v>
      </c>
    </row>
    <row r="120" spans="2:65" s="1" customFormat="1" ht="22.5" customHeight="1">
      <c r="B120" s="30"/>
      <c r="C120" s="199" t="s">
        <v>321</v>
      </c>
      <c r="D120" s="199" t="s">
        <v>377</v>
      </c>
      <c r="E120" s="200" t="s">
        <v>749</v>
      </c>
      <c r="F120" s="201" t="s">
        <v>750</v>
      </c>
      <c r="G120" s="202" t="s">
        <v>145</v>
      </c>
      <c r="H120" s="203">
        <v>12</v>
      </c>
      <c r="I120" s="204"/>
      <c r="J120" s="205">
        <f>ROUND(I120*H120,2)</f>
        <v>0</v>
      </c>
      <c r="K120" s="201" t="s">
        <v>131</v>
      </c>
      <c r="L120" s="206"/>
      <c r="M120" s="207" t="s">
        <v>1</v>
      </c>
      <c r="N120" s="208" t="s">
        <v>44</v>
      </c>
      <c r="O120" s="56"/>
      <c r="P120" s="149">
        <f>O120*H120</f>
        <v>0</v>
      </c>
      <c r="Q120" s="149">
        <v>0.11938</v>
      </c>
      <c r="R120" s="149">
        <f>Q120*H120</f>
        <v>1.4325600000000001</v>
      </c>
      <c r="S120" s="149">
        <v>0</v>
      </c>
      <c r="T120" s="150">
        <f>S120*H120</f>
        <v>0</v>
      </c>
      <c r="AR120" s="13" t="s">
        <v>221</v>
      </c>
      <c r="AT120" s="13" t="s">
        <v>377</v>
      </c>
      <c r="AU120" s="13" t="s">
        <v>73</v>
      </c>
      <c r="AY120" s="13" t="s">
        <v>133</v>
      </c>
      <c r="BE120" s="151">
        <f>IF(N120="základní",J120,0)</f>
        <v>0</v>
      </c>
      <c r="BF120" s="151">
        <f>IF(N120="snížená",J120,0)</f>
        <v>0</v>
      </c>
      <c r="BG120" s="151">
        <f>IF(N120="zákl. přenesená",J120,0)</f>
        <v>0</v>
      </c>
      <c r="BH120" s="151">
        <f>IF(N120="sníž. přenesená",J120,0)</f>
        <v>0</v>
      </c>
      <c r="BI120" s="151">
        <f>IF(N120="nulová",J120,0)</f>
        <v>0</v>
      </c>
      <c r="BJ120" s="13" t="s">
        <v>81</v>
      </c>
      <c r="BK120" s="151">
        <f>ROUND(I120*H120,2)</f>
        <v>0</v>
      </c>
      <c r="BL120" s="13" t="s">
        <v>221</v>
      </c>
      <c r="BM120" s="13" t="s">
        <v>751</v>
      </c>
    </row>
    <row r="121" spans="2:65" s="1" customFormat="1" ht="11.25">
      <c r="B121" s="30"/>
      <c r="C121" s="31"/>
      <c r="D121" s="152" t="s">
        <v>135</v>
      </c>
      <c r="E121" s="31"/>
      <c r="F121" s="153" t="s">
        <v>750</v>
      </c>
      <c r="G121" s="31"/>
      <c r="H121" s="31"/>
      <c r="I121" s="99"/>
      <c r="J121" s="31"/>
      <c r="K121" s="31"/>
      <c r="L121" s="34"/>
      <c r="M121" s="154"/>
      <c r="N121" s="56"/>
      <c r="O121" s="56"/>
      <c r="P121" s="56"/>
      <c r="Q121" s="56"/>
      <c r="R121" s="56"/>
      <c r="S121" s="56"/>
      <c r="T121" s="57"/>
      <c r="AT121" s="13" t="s">
        <v>135</v>
      </c>
      <c r="AU121" s="13" t="s">
        <v>73</v>
      </c>
    </row>
    <row r="122" spans="2:65" s="1" customFormat="1" ht="22.5" customHeight="1">
      <c r="B122" s="30"/>
      <c r="C122" s="199" t="s">
        <v>7</v>
      </c>
      <c r="D122" s="199" t="s">
        <v>377</v>
      </c>
      <c r="E122" s="200" t="s">
        <v>752</v>
      </c>
      <c r="F122" s="201" t="s">
        <v>753</v>
      </c>
      <c r="G122" s="202" t="s">
        <v>145</v>
      </c>
      <c r="H122" s="203">
        <v>10</v>
      </c>
      <c r="I122" s="204"/>
      <c r="J122" s="205">
        <f>ROUND(I122*H122,2)</f>
        <v>0</v>
      </c>
      <c r="K122" s="201" t="s">
        <v>131</v>
      </c>
      <c r="L122" s="206"/>
      <c r="M122" s="207" t="s">
        <v>1</v>
      </c>
      <c r="N122" s="208" t="s">
        <v>44</v>
      </c>
      <c r="O122" s="56"/>
      <c r="P122" s="149">
        <f>O122*H122</f>
        <v>0</v>
      </c>
      <c r="Q122" s="149">
        <v>0.12311999999999999</v>
      </c>
      <c r="R122" s="149">
        <f>Q122*H122</f>
        <v>1.2311999999999999</v>
      </c>
      <c r="S122" s="149">
        <v>0</v>
      </c>
      <c r="T122" s="150">
        <f>S122*H122</f>
        <v>0</v>
      </c>
      <c r="AR122" s="13" t="s">
        <v>221</v>
      </c>
      <c r="AT122" s="13" t="s">
        <v>377</v>
      </c>
      <c r="AU122" s="13" t="s">
        <v>73</v>
      </c>
      <c r="AY122" s="13" t="s">
        <v>133</v>
      </c>
      <c r="BE122" s="151">
        <f>IF(N122="základní",J122,0)</f>
        <v>0</v>
      </c>
      <c r="BF122" s="151">
        <f>IF(N122="snížená",J122,0)</f>
        <v>0</v>
      </c>
      <c r="BG122" s="151">
        <f>IF(N122="zákl. přenesená",J122,0)</f>
        <v>0</v>
      </c>
      <c r="BH122" s="151">
        <f>IF(N122="sníž. přenesená",J122,0)</f>
        <v>0</v>
      </c>
      <c r="BI122" s="151">
        <f>IF(N122="nulová",J122,0)</f>
        <v>0</v>
      </c>
      <c r="BJ122" s="13" t="s">
        <v>81</v>
      </c>
      <c r="BK122" s="151">
        <f>ROUND(I122*H122,2)</f>
        <v>0</v>
      </c>
      <c r="BL122" s="13" t="s">
        <v>221</v>
      </c>
      <c r="BM122" s="13" t="s">
        <v>754</v>
      </c>
    </row>
    <row r="123" spans="2:65" s="1" customFormat="1" ht="11.25">
      <c r="B123" s="30"/>
      <c r="C123" s="31"/>
      <c r="D123" s="152" t="s">
        <v>135</v>
      </c>
      <c r="E123" s="31"/>
      <c r="F123" s="153" t="s">
        <v>753</v>
      </c>
      <c r="G123" s="31"/>
      <c r="H123" s="31"/>
      <c r="I123" s="99"/>
      <c r="J123" s="31"/>
      <c r="K123" s="31"/>
      <c r="L123" s="34"/>
      <c r="M123" s="154"/>
      <c r="N123" s="56"/>
      <c r="O123" s="56"/>
      <c r="P123" s="56"/>
      <c r="Q123" s="56"/>
      <c r="R123" s="56"/>
      <c r="S123" s="56"/>
      <c r="T123" s="57"/>
      <c r="AT123" s="13" t="s">
        <v>135</v>
      </c>
      <c r="AU123" s="13" t="s">
        <v>73</v>
      </c>
    </row>
    <row r="124" spans="2:65" s="1" customFormat="1" ht="22.5" customHeight="1">
      <c r="B124" s="30"/>
      <c r="C124" s="199" t="s">
        <v>336</v>
      </c>
      <c r="D124" s="199" t="s">
        <v>377</v>
      </c>
      <c r="E124" s="200" t="s">
        <v>755</v>
      </c>
      <c r="F124" s="201" t="s">
        <v>756</v>
      </c>
      <c r="G124" s="202" t="s">
        <v>145</v>
      </c>
      <c r="H124" s="203">
        <v>6</v>
      </c>
      <c r="I124" s="204"/>
      <c r="J124" s="205">
        <f>ROUND(I124*H124,2)</f>
        <v>0</v>
      </c>
      <c r="K124" s="201" t="s">
        <v>131</v>
      </c>
      <c r="L124" s="206"/>
      <c r="M124" s="207" t="s">
        <v>1</v>
      </c>
      <c r="N124" s="208" t="s">
        <v>44</v>
      </c>
      <c r="O124" s="56"/>
      <c r="P124" s="149">
        <f>O124*H124</f>
        <v>0</v>
      </c>
      <c r="Q124" s="149">
        <v>0.12684999999999999</v>
      </c>
      <c r="R124" s="149">
        <f>Q124*H124</f>
        <v>0.76109999999999989</v>
      </c>
      <c r="S124" s="149">
        <v>0</v>
      </c>
      <c r="T124" s="150">
        <f>S124*H124</f>
        <v>0</v>
      </c>
      <c r="AR124" s="13" t="s">
        <v>221</v>
      </c>
      <c r="AT124" s="13" t="s">
        <v>377</v>
      </c>
      <c r="AU124" s="13" t="s">
        <v>73</v>
      </c>
      <c r="AY124" s="13" t="s">
        <v>133</v>
      </c>
      <c r="BE124" s="151">
        <f>IF(N124="základní",J124,0)</f>
        <v>0</v>
      </c>
      <c r="BF124" s="151">
        <f>IF(N124="snížená",J124,0)</f>
        <v>0</v>
      </c>
      <c r="BG124" s="151">
        <f>IF(N124="zákl. přenesená",J124,0)</f>
        <v>0</v>
      </c>
      <c r="BH124" s="151">
        <f>IF(N124="sníž. přenesená",J124,0)</f>
        <v>0</v>
      </c>
      <c r="BI124" s="151">
        <f>IF(N124="nulová",J124,0)</f>
        <v>0</v>
      </c>
      <c r="BJ124" s="13" t="s">
        <v>81</v>
      </c>
      <c r="BK124" s="151">
        <f>ROUND(I124*H124,2)</f>
        <v>0</v>
      </c>
      <c r="BL124" s="13" t="s">
        <v>221</v>
      </c>
      <c r="BM124" s="13" t="s">
        <v>757</v>
      </c>
    </row>
    <row r="125" spans="2:65" s="1" customFormat="1" ht="11.25">
      <c r="B125" s="30"/>
      <c r="C125" s="31"/>
      <c r="D125" s="152" t="s">
        <v>135</v>
      </c>
      <c r="E125" s="31"/>
      <c r="F125" s="153" t="s">
        <v>756</v>
      </c>
      <c r="G125" s="31"/>
      <c r="H125" s="31"/>
      <c r="I125" s="99"/>
      <c r="J125" s="31"/>
      <c r="K125" s="31"/>
      <c r="L125" s="34"/>
      <c r="M125" s="154"/>
      <c r="N125" s="56"/>
      <c r="O125" s="56"/>
      <c r="P125" s="56"/>
      <c r="Q125" s="56"/>
      <c r="R125" s="56"/>
      <c r="S125" s="56"/>
      <c r="T125" s="57"/>
      <c r="AT125" s="13" t="s">
        <v>135</v>
      </c>
      <c r="AU125" s="13" t="s">
        <v>73</v>
      </c>
    </row>
    <row r="126" spans="2:65" s="1" customFormat="1" ht="22.5" customHeight="1">
      <c r="B126" s="30"/>
      <c r="C126" s="199" t="s">
        <v>351</v>
      </c>
      <c r="D126" s="199" t="s">
        <v>377</v>
      </c>
      <c r="E126" s="200" t="s">
        <v>758</v>
      </c>
      <c r="F126" s="201" t="s">
        <v>759</v>
      </c>
      <c r="G126" s="202" t="s">
        <v>145</v>
      </c>
      <c r="H126" s="203">
        <v>9</v>
      </c>
      <c r="I126" s="204"/>
      <c r="J126" s="205">
        <f>ROUND(I126*H126,2)</f>
        <v>0</v>
      </c>
      <c r="K126" s="201" t="s">
        <v>131</v>
      </c>
      <c r="L126" s="206"/>
      <c r="M126" s="207" t="s">
        <v>1</v>
      </c>
      <c r="N126" s="208" t="s">
        <v>44</v>
      </c>
      <c r="O126" s="56"/>
      <c r="P126" s="149">
        <f>O126*H126</f>
        <v>0</v>
      </c>
      <c r="Q126" s="149">
        <v>0.13058</v>
      </c>
      <c r="R126" s="149">
        <f>Q126*H126</f>
        <v>1.1752199999999999</v>
      </c>
      <c r="S126" s="149">
        <v>0</v>
      </c>
      <c r="T126" s="150">
        <f>S126*H126</f>
        <v>0</v>
      </c>
      <c r="AR126" s="13" t="s">
        <v>221</v>
      </c>
      <c r="AT126" s="13" t="s">
        <v>377</v>
      </c>
      <c r="AU126" s="13" t="s">
        <v>73</v>
      </c>
      <c r="AY126" s="13" t="s">
        <v>133</v>
      </c>
      <c r="BE126" s="151">
        <f>IF(N126="základní",J126,0)</f>
        <v>0</v>
      </c>
      <c r="BF126" s="151">
        <f>IF(N126="snížená",J126,0)</f>
        <v>0</v>
      </c>
      <c r="BG126" s="151">
        <f>IF(N126="zákl. přenesená",J126,0)</f>
        <v>0</v>
      </c>
      <c r="BH126" s="151">
        <f>IF(N126="sníž. přenesená",J126,0)</f>
        <v>0</v>
      </c>
      <c r="BI126" s="151">
        <f>IF(N126="nulová",J126,0)</f>
        <v>0</v>
      </c>
      <c r="BJ126" s="13" t="s">
        <v>81</v>
      </c>
      <c r="BK126" s="151">
        <f>ROUND(I126*H126,2)</f>
        <v>0</v>
      </c>
      <c r="BL126" s="13" t="s">
        <v>221</v>
      </c>
      <c r="BM126" s="13" t="s">
        <v>760</v>
      </c>
    </row>
    <row r="127" spans="2:65" s="1" customFormat="1" ht="11.25">
      <c r="B127" s="30"/>
      <c r="C127" s="31"/>
      <c r="D127" s="152" t="s">
        <v>135</v>
      </c>
      <c r="E127" s="31"/>
      <c r="F127" s="153" t="s">
        <v>759</v>
      </c>
      <c r="G127" s="31"/>
      <c r="H127" s="31"/>
      <c r="I127" s="99"/>
      <c r="J127" s="31"/>
      <c r="K127" s="31"/>
      <c r="L127" s="34"/>
      <c r="M127" s="154"/>
      <c r="N127" s="56"/>
      <c r="O127" s="56"/>
      <c r="P127" s="56"/>
      <c r="Q127" s="56"/>
      <c r="R127" s="56"/>
      <c r="S127" s="56"/>
      <c r="T127" s="57"/>
      <c r="AT127" s="13" t="s">
        <v>135</v>
      </c>
      <c r="AU127" s="13" t="s">
        <v>73</v>
      </c>
    </row>
    <row r="128" spans="2:65" s="1" customFormat="1" ht="22.5" customHeight="1">
      <c r="B128" s="30"/>
      <c r="C128" s="199" t="s">
        <v>357</v>
      </c>
      <c r="D128" s="199" t="s">
        <v>377</v>
      </c>
      <c r="E128" s="200" t="s">
        <v>761</v>
      </c>
      <c r="F128" s="201" t="s">
        <v>762</v>
      </c>
      <c r="G128" s="202" t="s">
        <v>145</v>
      </c>
      <c r="H128" s="203">
        <v>9</v>
      </c>
      <c r="I128" s="204"/>
      <c r="J128" s="205">
        <f>ROUND(I128*H128,2)</f>
        <v>0</v>
      </c>
      <c r="K128" s="201" t="s">
        <v>131</v>
      </c>
      <c r="L128" s="206"/>
      <c r="M128" s="207" t="s">
        <v>1</v>
      </c>
      <c r="N128" s="208" t="s">
        <v>44</v>
      </c>
      <c r="O128" s="56"/>
      <c r="P128" s="149">
        <f>O128*H128</f>
        <v>0</v>
      </c>
      <c r="Q128" s="149">
        <v>0.13431000000000001</v>
      </c>
      <c r="R128" s="149">
        <f>Q128*H128</f>
        <v>1.20879</v>
      </c>
      <c r="S128" s="149">
        <v>0</v>
      </c>
      <c r="T128" s="150">
        <f>S128*H128</f>
        <v>0</v>
      </c>
      <c r="AR128" s="13" t="s">
        <v>221</v>
      </c>
      <c r="AT128" s="13" t="s">
        <v>377</v>
      </c>
      <c r="AU128" s="13" t="s">
        <v>73</v>
      </c>
      <c r="AY128" s="13" t="s">
        <v>133</v>
      </c>
      <c r="BE128" s="151">
        <f>IF(N128="základní",J128,0)</f>
        <v>0</v>
      </c>
      <c r="BF128" s="151">
        <f>IF(N128="snížená",J128,0)</f>
        <v>0</v>
      </c>
      <c r="BG128" s="151">
        <f>IF(N128="zákl. přenesená",J128,0)</f>
        <v>0</v>
      </c>
      <c r="BH128" s="151">
        <f>IF(N128="sníž. přenesená",J128,0)</f>
        <v>0</v>
      </c>
      <c r="BI128" s="151">
        <f>IF(N128="nulová",J128,0)</f>
        <v>0</v>
      </c>
      <c r="BJ128" s="13" t="s">
        <v>81</v>
      </c>
      <c r="BK128" s="151">
        <f>ROUND(I128*H128,2)</f>
        <v>0</v>
      </c>
      <c r="BL128" s="13" t="s">
        <v>221</v>
      </c>
      <c r="BM128" s="13" t="s">
        <v>763</v>
      </c>
    </row>
    <row r="129" spans="2:65" s="1" customFormat="1" ht="11.25">
      <c r="B129" s="30"/>
      <c r="C129" s="31"/>
      <c r="D129" s="152" t="s">
        <v>135</v>
      </c>
      <c r="E129" s="31"/>
      <c r="F129" s="153" t="s">
        <v>762</v>
      </c>
      <c r="G129" s="31"/>
      <c r="H129" s="31"/>
      <c r="I129" s="99"/>
      <c r="J129" s="31"/>
      <c r="K129" s="31"/>
      <c r="L129" s="34"/>
      <c r="M129" s="154"/>
      <c r="N129" s="56"/>
      <c r="O129" s="56"/>
      <c r="P129" s="56"/>
      <c r="Q129" s="56"/>
      <c r="R129" s="56"/>
      <c r="S129" s="56"/>
      <c r="T129" s="57"/>
      <c r="AT129" s="13" t="s">
        <v>135</v>
      </c>
      <c r="AU129" s="13" t="s">
        <v>73</v>
      </c>
    </row>
    <row r="130" spans="2:65" s="1" customFormat="1" ht="22.5" customHeight="1">
      <c r="B130" s="30"/>
      <c r="C130" s="199" t="s">
        <v>370</v>
      </c>
      <c r="D130" s="199" t="s">
        <v>377</v>
      </c>
      <c r="E130" s="200" t="s">
        <v>764</v>
      </c>
      <c r="F130" s="201" t="s">
        <v>765</v>
      </c>
      <c r="G130" s="202" t="s">
        <v>145</v>
      </c>
      <c r="H130" s="203">
        <v>7</v>
      </c>
      <c r="I130" s="204"/>
      <c r="J130" s="205">
        <f>ROUND(I130*H130,2)</f>
        <v>0</v>
      </c>
      <c r="K130" s="201" t="s">
        <v>131</v>
      </c>
      <c r="L130" s="206"/>
      <c r="M130" s="207" t="s">
        <v>1</v>
      </c>
      <c r="N130" s="208" t="s">
        <v>44</v>
      </c>
      <c r="O130" s="56"/>
      <c r="P130" s="149">
        <f>O130*H130</f>
        <v>0</v>
      </c>
      <c r="Q130" s="149">
        <v>0.13804</v>
      </c>
      <c r="R130" s="149">
        <f>Q130*H130</f>
        <v>0.96628000000000003</v>
      </c>
      <c r="S130" s="149">
        <v>0</v>
      </c>
      <c r="T130" s="150">
        <f>S130*H130</f>
        <v>0</v>
      </c>
      <c r="AR130" s="13" t="s">
        <v>221</v>
      </c>
      <c r="AT130" s="13" t="s">
        <v>377</v>
      </c>
      <c r="AU130" s="13" t="s">
        <v>73</v>
      </c>
      <c r="AY130" s="13" t="s">
        <v>133</v>
      </c>
      <c r="BE130" s="151">
        <f>IF(N130="základní",J130,0)</f>
        <v>0</v>
      </c>
      <c r="BF130" s="151">
        <f>IF(N130="snížená",J130,0)</f>
        <v>0</v>
      </c>
      <c r="BG130" s="151">
        <f>IF(N130="zákl. přenesená",J130,0)</f>
        <v>0</v>
      </c>
      <c r="BH130" s="151">
        <f>IF(N130="sníž. přenesená",J130,0)</f>
        <v>0</v>
      </c>
      <c r="BI130" s="151">
        <f>IF(N130="nulová",J130,0)</f>
        <v>0</v>
      </c>
      <c r="BJ130" s="13" t="s">
        <v>81</v>
      </c>
      <c r="BK130" s="151">
        <f>ROUND(I130*H130,2)</f>
        <v>0</v>
      </c>
      <c r="BL130" s="13" t="s">
        <v>221</v>
      </c>
      <c r="BM130" s="13" t="s">
        <v>766</v>
      </c>
    </row>
    <row r="131" spans="2:65" s="1" customFormat="1" ht="11.25">
      <c r="B131" s="30"/>
      <c r="C131" s="31"/>
      <c r="D131" s="152" t="s">
        <v>135</v>
      </c>
      <c r="E131" s="31"/>
      <c r="F131" s="153" t="s">
        <v>765</v>
      </c>
      <c r="G131" s="31"/>
      <c r="H131" s="31"/>
      <c r="I131" s="99"/>
      <c r="J131" s="31"/>
      <c r="K131" s="31"/>
      <c r="L131" s="34"/>
      <c r="M131" s="154"/>
      <c r="N131" s="56"/>
      <c r="O131" s="56"/>
      <c r="P131" s="56"/>
      <c r="Q131" s="56"/>
      <c r="R131" s="56"/>
      <c r="S131" s="56"/>
      <c r="T131" s="57"/>
      <c r="AT131" s="13" t="s">
        <v>135</v>
      </c>
      <c r="AU131" s="13" t="s">
        <v>73</v>
      </c>
    </row>
    <row r="132" spans="2:65" s="1" customFormat="1" ht="22.5" customHeight="1">
      <c r="B132" s="30"/>
      <c r="C132" s="199" t="s">
        <v>376</v>
      </c>
      <c r="D132" s="199" t="s">
        <v>377</v>
      </c>
      <c r="E132" s="200" t="s">
        <v>767</v>
      </c>
      <c r="F132" s="201" t="s">
        <v>768</v>
      </c>
      <c r="G132" s="202" t="s">
        <v>145</v>
      </c>
      <c r="H132" s="203">
        <v>3</v>
      </c>
      <c r="I132" s="204"/>
      <c r="J132" s="205">
        <f>ROUND(I132*H132,2)</f>
        <v>0</v>
      </c>
      <c r="K132" s="201" t="s">
        <v>131</v>
      </c>
      <c r="L132" s="206"/>
      <c r="M132" s="207" t="s">
        <v>1</v>
      </c>
      <c r="N132" s="208" t="s">
        <v>44</v>
      </c>
      <c r="O132" s="56"/>
      <c r="P132" s="149">
        <f>O132*H132</f>
        <v>0</v>
      </c>
      <c r="Q132" s="149">
        <v>0.14177000000000001</v>
      </c>
      <c r="R132" s="149">
        <f>Q132*H132</f>
        <v>0.42531000000000002</v>
      </c>
      <c r="S132" s="149">
        <v>0</v>
      </c>
      <c r="T132" s="150">
        <f>S132*H132</f>
        <v>0</v>
      </c>
      <c r="AR132" s="13" t="s">
        <v>221</v>
      </c>
      <c r="AT132" s="13" t="s">
        <v>377</v>
      </c>
      <c r="AU132" s="13" t="s">
        <v>73</v>
      </c>
      <c r="AY132" s="13" t="s">
        <v>133</v>
      </c>
      <c r="BE132" s="151">
        <f>IF(N132="základní",J132,0)</f>
        <v>0</v>
      </c>
      <c r="BF132" s="151">
        <f>IF(N132="snížená",J132,0)</f>
        <v>0</v>
      </c>
      <c r="BG132" s="151">
        <f>IF(N132="zákl. přenesená",J132,0)</f>
        <v>0</v>
      </c>
      <c r="BH132" s="151">
        <f>IF(N132="sníž. přenesená",J132,0)</f>
        <v>0</v>
      </c>
      <c r="BI132" s="151">
        <f>IF(N132="nulová",J132,0)</f>
        <v>0</v>
      </c>
      <c r="BJ132" s="13" t="s">
        <v>81</v>
      </c>
      <c r="BK132" s="151">
        <f>ROUND(I132*H132,2)</f>
        <v>0</v>
      </c>
      <c r="BL132" s="13" t="s">
        <v>221</v>
      </c>
      <c r="BM132" s="13" t="s">
        <v>769</v>
      </c>
    </row>
    <row r="133" spans="2:65" s="1" customFormat="1" ht="11.25">
      <c r="B133" s="30"/>
      <c r="C133" s="31"/>
      <c r="D133" s="152" t="s">
        <v>135</v>
      </c>
      <c r="E133" s="31"/>
      <c r="F133" s="153" t="s">
        <v>768</v>
      </c>
      <c r="G133" s="31"/>
      <c r="H133" s="31"/>
      <c r="I133" s="99"/>
      <c r="J133" s="31"/>
      <c r="K133" s="31"/>
      <c r="L133" s="34"/>
      <c r="M133" s="154"/>
      <c r="N133" s="56"/>
      <c r="O133" s="56"/>
      <c r="P133" s="56"/>
      <c r="Q133" s="56"/>
      <c r="R133" s="56"/>
      <c r="S133" s="56"/>
      <c r="T133" s="57"/>
      <c r="AT133" s="13" t="s">
        <v>135</v>
      </c>
      <c r="AU133" s="13" t="s">
        <v>73</v>
      </c>
    </row>
    <row r="134" spans="2:65" s="1" customFormat="1" ht="22.5" customHeight="1">
      <c r="B134" s="30"/>
      <c r="C134" s="199" t="s">
        <v>270</v>
      </c>
      <c r="D134" s="199" t="s">
        <v>377</v>
      </c>
      <c r="E134" s="200" t="s">
        <v>770</v>
      </c>
      <c r="F134" s="201" t="s">
        <v>771</v>
      </c>
      <c r="G134" s="202" t="s">
        <v>145</v>
      </c>
      <c r="H134" s="203">
        <v>6</v>
      </c>
      <c r="I134" s="204"/>
      <c r="J134" s="205">
        <f>ROUND(I134*H134,2)</f>
        <v>0</v>
      </c>
      <c r="K134" s="201" t="s">
        <v>131</v>
      </c>
      <c r="L134" s="206"/>
      <c r="M134" s="207" t="s">
        <v>1</v>
      </c>
      <c r="N134" s="208" t="s">
        <v>44</v>
      </c>
      <c r="O134" s="56"/>
      <c r="P134" s="149">
        <f>O134*H134</f>
        <v>0</v>
      </c>
      <c r="Q134" s="149">
        <v>0.14549999999999999</v>
      </c>
      <c r="R134" s="149">
        <f>Q134*H134</f>
        <v>0.873</v>
      </c>
      <c r="S134" s="149">
        <v>0</v>
      </c>
      <c r="T134" s="150">
        <f>S134*H134</f>
        <v>0</v>
      </c>
      <c r="AR134" s="13" t="s">
        <v>221</v>
      </c>
      <c r="AT134" s="13" t="s">
        <v>377</v>
      </c>
      <c r="AU134" s="13" t="s">
        <v>73</v>
      </c>
      <c r="AY134" s="13" t="s">
        <v>133</v>
      </c>
      <c r="BE134" s="151">
        <f>IF(N134="základní",J134,0)</f>
        <v>0</v>
      </c>
      <c r="BF134" s="151">
        <f>IF(N134="snížená",J134,0)</f>
        <v>0</v>
      </c>
      <c r="BG134" s="151">
        <f>IF(N134="zákl. přenesená",J134,0)</f>
        <v>0</v>
      </c>
      <c r="BH134" s="151">
        <f>IF(N134="sníž. přenesená",J134,0)</f>
        <v>0</v>
      </c>
      <c r="BI134" s="151">
        <f>IF(N134="nulová",J134,0)</f>
        <v>0</v>
      </c>
      <c r="BJ134" s="13" t="s">
        <v>81</v>
      </c>
      <c r="BK134" s="151">
        <f>ROUND(I134*H134,2)</f>
        <v>0</v>
      </c>
      <c r="BL134" s="13" t="s">
        <v>221</v>
      </c>
      <c r="BM134" s="13" t="s">
        <v>772</v>
      </c>
    </row>
    <row r="135" spans="2:65" s="1" customFormat="1" ht="11.25">
      <c r="B135" s="30"/>
      <c r="C135" s="31"/>
      <c r="D135" s="152" t="s">
        <v>135</v>
      </c>
      <c r="E135" s="31"/>
      <c r="F135" s="153" t="s">
        <v>771</v>
      </c>
      <c r="G135" s="31"/>
      <c r="H135" s="31"/>
      <c r="I135" s="99"/>
      <c r="J135" s="31"/>
      <c r="K135" s="31"/>
      <c r="L135" s="34"/>
      <c r="M135" s="154"/>
      <c r="N135" s="56"/>
      <c r="O135" s="56"/>
      <c r="P135" s="56"/>
      <c r="Q135" s="56"/>
      <c r="R135" s="56"/>
      <c r="S135" s="56"/>
      <c r="T135" s="57"/>
      <c r="AT135" s="13" t="s">
        <v>135</v>
      </c>
      <c r="AU135" s="13" t="s">
        <v>73</v>
      </c>
    </row>
    <row r="136" spans="2:65" s="1" customFormat="1" ht="22.5" customHeight="1">
      <c r="B136" s="30"/>
      <c r="C136" s="199" t="s">
        <v>276</v>
      </c>
      <c r="D136" s="199" t="s">
        <v>377</v>
      </c>
      <c r="E136" s="200" t="s">
        <v>773</v>
      </c>
      <c r="F136" s="201" t="s">
        <v>774</v>
      </c>
      <c r="G136" s="202" t="s">
        <v>145</v>
      </c>
      <c r="H136" s="203">
        <v>5</v>
      </c>
      <c r="I136" s="204"/>
      <c r="J136" s="205">
        <f>ROUND(I136*H136,2)</f>
        <v>0</v>
      </c>
      <c r="K136" s="201" t="s">
        <v>131</v>
      </c>
      <c r="L136" s="206"/>
      <c r="M136" s="207" t="s">
        <v>1</v>
      </c>
      <c r="N136" s="208" t="s">
        <v>44</v>
      </c>
      <c r="O136" s="56"/>
      <c r="P136" s="149">
        <f>O136*H136</f>
        <v>0</v>
      </c>
      <c r="Q136" s="149">
        <v>0.14923</v>
      </c>
      <c r="R136" s="149">
        <f>Q136*H136</f>
        <v>0.74614999999999998</v>
      </c>
      <c r="S136" s="149">
        <v>0</v>
      </c>
      <c r="T136" s="150">
        <f>S136*H136</f>
        <v>0</v>
      </c>
      <c r="AR136" s="13" t="s">
        <v>221</v>
      </c>
      <c r="AT136" s="13" t="s">
        <v>377</v>
      </c>
      <c r="AU136" s="13" t="s">
        <v>73</v>
      </c>
      <c r="AY136" s="13" t="s">
        <v>133</v>
      </c>
      <c r="BE136" s="151">
        <f>IF(N136="základní",J136,0)</f>
        <v>0</v>
      </c>
      <c r="BF136" s="151">
        <f>IF(N136="snížená",J136,0)</f>
        <v>0</v>
      </c>
      <c r="BG136" s="151">
        <f>IF(N136="zákl. přenesená",J136,0)</f>
        <v>0</v>
      </c>
      <c r="BH136" s="151">
        <f>IF(N136="sníž. přenesená",J136,0)</f>
        <v>0</v>
      </c>
      <c r="BI136" s="151">
        <f>IF(N136="nulová",J136,0)</f>
        <v>0</v>
      </c>
      <c r="BJ136" s="13" t="s">
        <v>81</v>
      </c>
      <c r="BK136" s="151">
        <f>ROUND(I136*H136,2)</f>
        <v>0</v>
      </c>
      <c r="BL136" s="13" t="s">
        <v>221</v>
      </c>
      <c r="BM136" s="13" t="s">
        <v>775</v>
      </c>
    </row>
    <row r="137" spans="2:65" s="1" customFormat="1" ht="11.25">
      <c r="B137" s="30"/>
      <c r="C137" s="31"/>
      <c r="D137" s="152" t="s">
        <v>135</v>
      </c>
      <c r="E137" s="31"/>
      <c r="F137" s="153" t="s">
        <v>774</v>
      </c>
      <c r="G137" s="31"/>
      <c r="H137" s="31"/>
      <c r="I137" s="99"/>
      <c r="J137" s="31"/>
      <c r="K137" s="31"/>
      <c r="L137" s="34"/>
      <c r="M137" s="154"/>
      <c r="N137" s="56"/>
      <c r="O137" s="56"/>
      <c r="P137" s="56"/>
      <c r="Q137" s="56"/>
      <c r="R137" s="56"/>
      <c r="S137" s="56"/>
      <c r="T137" s="57"/>
      <c r="AT137" s="13" t="s">
        <v>135</v>
      </c>
      <c r="AU137" s="13" t="s">
        <v>73</v>
      </c>
    </row>
    <row r="138" spans="2:65" s="1" customFormat="1" ht="22.5" customHeight="1">
      <c r="B138" s="30"/>
      <c r="C138" s="199" t="s">
        <v>259</v>
      </c>
      <c r="D138" s="199" t="s">
        <v>377</v>
      </c>
      <c r="E138" s="200" t="s">
        <v>776</v>
      </c>
      <c r="F138" s="201" t="s">
        <v>777</v>
      </c>
      <c r="G138" s="202" t="s">
        <v>145</v>
      </c>
      <c r="H138" s="203">
        <v>6</v>
      </c>
      <c r="I138" s="204"/>
      <c r="J138" s="205">
        <f>ROUND(I138*H138,2)</f>
        <v>0</v>
      </c>
      <c r="K138" s="201" t="s">
        <v>131</v>
      </c>
      <c r="L138" s="206"/>
      <c r="M138" s="207" t="s">
        <v>1</v>
      </c>
      <c r="N138" s="208" t="s">
        <v>44</v>
      </c>
      <c r="O138" s="56"/>
      <c r="P138" s="149">
        <f>O138*H138</f>
        <v>0</v>
      </c>
      <c r="Q138" s="149">
        <v>0.15296000000000001</v>
      </c>
      <c r="R138" s="149">
        <f>Q138*H138</f>
        <v>0.91776000000000013</v>
      </c>
      <c r="S138" s="149">
        <v>0</v>
      </c>
      <c r="T138" s="150">
        <f>S138*H138</f>
        <v>0</v>
      </c>
      <c r="AR138" s="13" t="s">
        <v>221</v>
      </c>
      <c r="AT138" s="13" t="s">
        <v>377</v>
      </c>
      <c r="AU138" s="13" t="s">
        <v>73</v>
      </c>
      <c r="AY138" s="13" t="s">
        <v>133</v>
      </c>
      <c r="BE138" s="151">
        <f>IF(N138="základní",J138,0)</f>
        <v>0</v>
      </c>
      <c r="BF138" s="151">
        <f>IF(N138="snížená",J138,0)</f>
        <v>0</v>
      </c>
      <c r="BG138" s="151">
        <f>IF(N138="zákl. přenesená",J138,0)</f>
        <v>0</v>
      </c>
      <c r="BH138" s="151">
        <f>IF(N138="sníž. přenesená",J138,0)</f>
        <v>0</v>
      </c>
      <c r="BI138" s="151">
        <f>IF(N138="nulová",J138,0)</f>
        <v>0</v>
      </c>
      <c r="BJ138" s="13" t="s">
        <v>81</v>
      </c>
      <c r="BK138" s="151">
        <f>ROUND(I138*H138,2)</f>
        <v>0</v>
      </c>
      <c r="BL138" s="13" t="s">
        <v>221</v>
      </c>
      <c r="BM138" s="13" t="s">
        <v>778</v>
      </c>
    </row>
    <row r="139" spans="2:65" s="1" customFormat="1" ht="11.25">
      <c r="B139" s="30"/>
      <c r="C139" s="31"/>
      <c r="D139" s="152" t="s">
        <v>135</v>
      </c>
      <c r="E139" s="31"/>
      <c r="F139" s="153" t="s">
        <v>777</v>
      </c>
      <c r="G139" s="31"/>
      <c r="H139" s="31"/>
      <c r="I139" s="99"/>
      <c r="J139" s="31"/>
      <c r="K139" s="31"/>
      <c r="L139" s="34"/>
      <c r="M139" s="154"/>
      <c r="N139" s="56"/>
      <c r="O139" s="56"/>
      <c r="P139" s="56"/>
      <c r="Q139" s="56"/>
      <c r="R139" s="56"/>
      <c r="S139" s="56"/>
      <c r="T139" s="57"/>
      <c r="AT139" s="13" t="s">
        <v>135</v>
      </c>
      <c r="AU139" s="13" t="s">
        <v>73</v>
      </c>
    </row>
    <row r="140" spans="2:65" s="1" customFormat="1" ht="22.5" customHeight="1">
      <c r="B140" s="30"/>
      <c r="C140" s="199" t="s">
        <v>382</v>
      </c>
      <c r="D140" s="199" t="s">
        <v>377</v>
      </c>
      <c r="E140" s="200" t="s">
        <v>779</v>
      </c>
      <c r="F140" s="201" t="s">
        <v>780</v>
      </c>
      <c r="G140" s="202" t="s">
        <v>145</v>
      </c>
      <c r="H140" s="203">
        <v>3</v>
      </c>
      <c r="I140" s="204"/>
      <c r="J140" s="205">
        <f>ROUND(I140*H140,2)</f>
        <v>0</v>
      </c>
      <c r="K140" s="201" t="s">
        <v>131</v>
      </c>
      <c r="L140" s="206"/>
      <c r="M140" s="207" t="s">
        <v>1</v>
      </c>
      <c r="N140" s="208" t="s">
        <v>44</v>
      </c>
      <c r="O140" s="56"/>
      <c r="P140" s="149">
        <f>O140*H140</f>
        <v>0</v>
      </c>
      <c r="Q140" s="149">
        <v>0.15669</v>
      </c>
      <c r="R140" s="149">
        <f>Q140*H140</f>
        <v>0.47006999999999999</v>
      </c>
      <c r="S140" s="149">
        <v>0</v>
      </c>
      <c r="T140" s="150">
        <f>S140*H140</f>
        <v>0</v>
      </c>
      <c r="AR140" s="13" t="s">
        <v>221</v>
      </c>
      <c r="AT140" s="13" t="s">
        <v>377</v>
      </c>
      <c r="AU140" s="13" t="s">
        <v>73</v>
      </c>
      <c r="AY140" s="13" t="s">
        <v>133</v>
      </c>
      <c r="BE140" s="151">
        <f>IF(N140="základní",J140,0)</f>
        <v>0</v>
      </c>
      <c r="BF140" s="151">
        <f>IF(N140="snížená",J140,0)</f>
        <v>0</v>
      </c>
      <c r="BG140" s="151">
        <f>IF(N140="zákl. přenesená",J140,0)</f>
        <v>0</v>
      </c>
      <c r="BH140" s="151">
        <f>IF(N140="sníž. přenesená",J140,0)</f>
        <v>0</v>
      </c>
      <c r="BI140" s="151">
        <f>IF(N140="nulová",J140,0)</f>
        <v>0</v>
      </c>
      <c r="BJ140" s="13" t="s">
        <v>81</v>
      </c>
      <c r="BK140" s="151">
        <f>ROUND(I140*H140,2)</f>
        <v>0</v>
      </c>
      <c r="BL140" s="13" t="s">
        <v>221</v>
      </c>
      <c r="BM140" s="13" t="s">
        <v>781</v>
      </c>
    </row>
    <row r="141" spans="2:65" s="1" customFormat="1" ht="11.25">
      <c r="B141" s="30"/>
      <c r="C141" s="31"/>
      <c r="D141" s="152" t="s">
        <v>135</v>
      </c>
      <c r="E141" s="31"/>
      <c r="F141" s="153" t="s">
        <v>780</v>
      </c>
      <c r="G141" s="31"/>
      <c r="H141" s="31"/>
      <c r="I141" s="99"/>
      <c r="J141" s="31"/>
      <c r="K141" s="31"/>
      <c r="L141" s="34"/>
      <c r="M141" s="154"/>
      <c r="N141" s="56"/>
      <c r="O141" s="56"/>
      <c r="P141" s="56"/>
      <c r="Q141" s="56"/>
      <c r="R141" s="56"/>
      <c r="S141" s="56"/>
      <c r="T141" s="57"/>
      <c r="AT141" s="13" t="s">
        <v>135</v>
      </c>
      <c r="AU141" s="13" t="s">
        <v>73</v>
      </c>
    </row>
    <row r="142" spans="2:65" s="1" customFormat="1" ht="22.5" customHeight="1">
      <c r="B142" s="30"/>
      <c r="C142" s="199" t="s">
        <v>301</v>
      </c>
      <c r="D142" s="199" t="s">
        <v>377</v>
      </c>
      <c r="E142" s="200" t="s">
        <v>782</v>
      </c>
      <c r="F142" s="201" t="s">
        <v>783</v>
      </c>
      <c r="G142" s="202" t="s">
        <v>145</v>
      </c>
      <c r="H142" s="203">
        <v>9</v>
      </c>
      <c r="I142" s="204"/>
      <c r="J142" s="205">
        <f>ROUND(I142*H142,2)</f>
        <v>0</v>
      </c>
      <c r="K142" s="201" t="s">
        <v>131</v>
      </c>
      <c r="L142" s="206"/>
      <c r="M142" s="207" t="s">
        <v>1</v>
      </c>
      <c r="N142" s="208" t="s">
        <v>44</v>
      </c>
      <c r="O142" s="56"/>
      <c r="P142" s="149">
        <f>O142*H142</f>
        <v>0</v>
      </c>
      <c r="Q142" s="149">
        <v>0.16042000000000001</v>
      </c>
      <c r="R142" s="149">
        <f>Q142*H142</f>
        <v>1.4437800000000001</v>
      </c>
      <c r="S142" s="149">
        <v>0</v>
      </c>
      <c r="T142" s="150">
        <f>S142*H142</f>
        <v>0</v>
      </c>
      <c r="AR142" s="13" t="s">
        <v>221</v>
      </c>
      <c r="AT142" s="13" t="s">
        <v>377</v>
      </c>
      <c r="AU142" s="13" t="s">
        <v>73</v>
      </c>
      <c r="AY142" s="13" t="s">
        <v>133</v>
      </c>
      <c r="BE142" s="151">
        <f>IF(N142="základní",J142,0)</f>
        <v>0</v>
      </c>
      <c r="BF142" s="151">
        <f>IF(N142="snížená",J142,0)</f>
        <v>0</v>
      </c>
      <c r="BG142" s="151">
        <f>IF(N142="zákl. přenesená",J142,0)</f>
        <v>0</v>
      </c>
      <c r="BH142" s="151">
        <f>IF(N142="sníž. přenesená",J142,0)</f>
        <v>0</v>
      </c>
      <c r="BI142" s="151">
        <f>IF(N142="nulová",J142,0)</f>
        <v>0</v>
      </c>
      <c r="BJ142" s="13" t="s">
        <v>81</v>
      </c>
      <c r="BK142" s="151">
        <f>ROUND(I142*H142,2)</f>
        <v>0</v>
      </c>
      <c r="BL142" s="13" t="s">
        <v>221</v>
      </c>
      <c r="BM142" s="13" t="s">
        <v>784</v>
      </c>
    </row>
    <row r="143" spans="2:65" s="1" customFormat="1" ht="11.25">
      <c r="B143" s="30"/>
      <c r="C143" s="31"/>
      <c r="D143" s="152" t="s">
        <v>135</v>
      </c>
      <c r="E143" s="31"/>
      <c r="F143" s="153" t="s">
        <v>783</v>
      </c>
      <c r="G143" s="31"/>
      <c r="H143" s="31"/>
      <c r="I143" s="99"/>
      <c r="J143" s="31"/>
      <c r="K143" s="31"/>
      <c r="L143" s="34"/>
      <c r="M143" s="154"/>
      <c r="N143" s="56"/>
      <c r="O143" s="56"/>
      <c r="P143" s="56"/>
      <c r="Q143" s="56"/>
      <c r="R143" s="56"/>
      <c r="S143" s="56"/>
      <c r="T143" s="57"/>
      <c r="AT143" s="13" t="s">
        <v>135</v>
      </c>
      <c r="AU143" s="13" t="s">
        <v>73</v>
      </c>
    </row>
    <row r="144" spans="2:65" s="1" customFormat="1" ht="22.5" customHeight="1">
      <c r="B144" s="30"/>
      <c r="C144" s="199" t="s">
        <v>386</v>
      </c>
      <c r="D144" s="199" t="s">
        <v>377</v>
      </c>
      <c r="E144" s="200" t="s">
        <v>785</v>
      </c>
      <c r="F144" s="201" t="s">
        <v>786</v>
      </c>
      <c r="G144" s="202" t="s">
        <v>145</v>
      </c>
      <c r="H144" s="203">
        <v>11</v>
      </c>
      <c r="I144" s="204"/>
      <c r="J144" s="205">
        <f>ROUND(I144*H144,2)</f>
        <v>0</v>
      </c>
      <c r="K144" s="201" t="s">
        <v>131</v>
      </c>
      <c r="L144" s="206"/>
      <c r="M144" s="207" t="s">
        <v>1</v>
      </c>
      <c r="N144" s="208" t="s">
        <v>44</v>
      </c>
      <c r="O144" s="56"/>
      <c r="P144" s="149">
        <f>O144*H144</f>
        <v>0</v>
      </c>
      <c r="Q144" s="149">
        <v>0.16414999999999999</v>
      </c>
      <c r="R144" s="149">
        <f>Q144*H144</f>
        <v>1.80565</v>
      </c>
      <c r="S144" s="149">
        <v>0</v>
      </c>
      <c r="T144" s="150">
        <f>S144*H144</f>
        <v>0</v>
      </c>
      <c r="AR144" s="13" t="s">
        <v>221</v>
      </c>
      <c r="AT144" s="13" t="s">
        <v>377</v>
      </c>
      <c r="AU144" s="13" t="s">
        <v>73</v>
      </c>
      <c r="AY144" s="13" t="s">
        <v>133</v>
      </c>
      <c r="BE144" s="151">
        <f>IF(N144="základní",J144,0)</f>
        <v>0</v>
      </c>
      <c r="BF144" s="151">
        <f>IF(N144="snížená",J144,0)</f>
        <v>0</v>
      </c>
      <c r="BG144" s="151">
        <f>IF(N144="zákl. přenesená",J144,0)</f>
        <v>0</v>
      </c>
      <c r="BH144" s="151">
        <f>IF(N144="sníž. přenesená",J144,0)</f>
        <v>0</v>
      </c>
      <c r="BI144" s="151">
        <f>IF(N144="nulová",J144,0)</f>
        <v>0</v>
      </c>
      <c r="BJ144" s="13" t="s">
        <v>81</v>
      </c>
      <c r="BK144" s="151">
        <f>ROUND(I144*H144,2)</f>
        <v>0</v>
      </c>
      <c r="BL144" s="13" t="s">
        <v>221</v>
      </c>
      <c r="BM144" s="13" t="s">
        <v>787</v>
      </c>
    </row>
    <row r="145" spans="2:65" s="1" customFormat="1" ht="11.25">
      <c r="B145" s="30"/>
      <c r="C145" s="31"/>
      <c r="D145" s="152" t="s">
        <v>135</v>
      </c>
      <c r="E145" s="31"/>
      <c r="F145" s="153" t="s">
        <v>786</v>
      </c>
      <c r="G145" s="31"/>
      <c r="H145" s="31"/>
      <c r="I145" s="99"/>
      <c r="J145" s="31"/>
      <c r="K145" s="31"/>
      <c r="L145" s="34"/>
      <c r="M145" s="154"/>
      <c r="N145" s="56"/>
      <c r="O145" s="56"/>
      <c r="P145" s="56"/>
      <c r="Q145" s="56"/>
      <c r="R145" s="56"/>
      <c r="S145" s="56"/>
      <c r="T145" s="57"/>
      <c r="AT145" s="13" t="s">
        <v>135</v>
      </c>
      <c r="AU145" s="13" t="s">
        <v>73</v>
      </c>
    </row>
    <row r="146" spans="2:65" s="1" customFormat="1" ht="22.5" customHeight="1">
      <c r="B146" s="30"/>
      <c r="C146" s="199" t="s">
        <v>390</v>
      </c>
      <c r="D146" s="199" t="s">
        <v>377</v>
      </c>
      <c r="E146" s="200" t="s">
        <v>788</v>
      </c>
      <c r="F146" s="201" t="s">
        <v>789</v>
      </c>
      <c r="G146" s="202" t="s">
        <v>145</v>
      </c>
      <c r="H146" s="203">
        <v>12</v>
      </c>
      <c r="I146" s="204"/>
      <c r="J146" s="205">
        <f>ROUND(I146*H146,2)</f>
        <v>0</v>
      </c>
      <c r="K146" s="201" t="s">
        <v>131</v>
      </c>
      <c r="L146" s="206"/>
      <c r="M146" s="207" t="s">
        <v>1</v>
      </c>
      <c r="N146" s="208" t="s">
        <v>44</v>
      </c>
      <c r="O146" s="56"/>
      <c r="P146" s="149">
        <f>O146*H146</f>
        <v>0</v>
      </c>
      <c r="Q146" s="149">
        <v>0.16788</v>
      </c>
      <c r="R146" s="149">
        <f>Q146*H146</f>
        <v>2.0145599999999999</v>
      </c>
      <c r="S146" s="149">
        <v>0</v>
      </c>
      <c r="T146" s="150">
        <f>S146*H146</f>
        <v>0</v>
      </c>
      <c r="AR146" s="13" t="s">
        <v>221</v>
      </c>
      <c r="AT146" s="13" t="s">
        <v>377</v>
      </c>
      <c r="AU146" s="13" t="s">
        <v>73</v>
      </c>
      <c r="AY146" s="13" t="s">
        <v>133</v>
      </c>
      <c r="BE146" s="151">
        <f>IF(N146="základní",J146,0)</f>
        <v>0</v>
      </c>
      <c r="BF146" s="151">
        <f>IF(N146="snížená",J146,0)</f>
        <v>0</v>
      </c>
      <c r="BG146" s="151">
        <f>IF(N146="zákl. přenesená",J146,0)</f>
        <v>0</v>
      </c>
      <c r="BH146" s="151">
        <f>IF(N146="sníž. přenesená",J146,0)</f>
        <v>0</v>
      </c>
      <c r="BI146" s="151">
        <f>IF(N146="nulová",J146,0)</f>
        <v>0</v>
      </c>
      <c r="BJ146" s="13" t="s">
        <v>81</v>
      </c>
      <c r="BK146" s="151">
        <f>ROUND(I146*H146,2)</f>
        <v>0</v>
      </c>
      <c r="BL146" s="13" t="s">
        <v>221</v>
      </c>
      <c r="BM146" s="13" t="s">
        <v>790</v>
      </c>
    </row>
    <row r="147" spans="2:65" s="1" customFormat="1" ht="11.25">
      <c r="B147" s="30"/>
      <c r="C147" s="31"/>
      <c r="D147" s="152" t="s">
        <v>135</v>
      </c>
      <c r="E147" s="31"/>
      <c r="F147" s="153" t="s">
        <v>789</v>
      </c>
      <c r="G147" s="31"/>
      <c r="H147" s="31"/>
      <c r="I147" s="99"/>
      <c r="J147" s="31"/>
      <c r="K147" s="31"/>
      <c r="L147" s="34"/>
      <c r="M147" s="154"/>
      <c r="N147" s="56"/>
      <c r="O147" s="56"/>
      <c r="P147" s="56"/>
      <c r="Q147" s="56"/>
      <c r="R147" s="56"/>
      <c r="S147" s="56"/>
      <c r="T147" s="57"/>
      <c r="AT147" s="13" t="s">
        <v>135</v>
      </c>
      <c r="AU147" s="13" t="s">
        <v>73</v>
      </c>
    </row>
    <row r="148" spans="2:65" s="1" customFormat="1" ht="22.5" customHeight="1">
      <c r="B148" s="30"/>
      <c r="C148" s="199" t="s">
        <v>394</v>
      </c>
      <c r="D148" s="199" t="s">
        <v>377</v>
      </c>
      <c r="E148" s="200" t="s">
        <v>791</v>
      </c>
      <c r="F148" s="201" t="s">
        <v>792</v>
      </c>
      <c r="G148" s="202" t="s">
        <v>145</v>
      </c>
      <c r="H148" s="203">
        <v>4</v>
      </c>
      <c r="I148" s="204"/>
      <c r="J148" s="205">
        <f>ROUND(I148*H148,2)</f>
        <v>0</v>
      </c>
      <c r="K148" s="201" t="s">
        <v>131</v>
      </c>
      <c r="L148" s="206"/>
      <c r="M148" s="207" t="s">
        <v>1</v>
      </c>
      <c r="N148" s="208" t="s">
        <v>44</v>
      </c>
      <c r="O148" s="56"/>
      <c r="P148" s="149">
        <f>O148*H148</f>
        <v>0</v>
      </c>
      <c r="Q148" s="149">
        <v>0.17161999999999999</v>
      </c>
      <c r="R148" s="149">
        <f>Q148*H148</f>
        <v>0.68647999999999998</v>
      </c>
      <c r="S148" s="149">
        <v>0</v>
      </c>
      <c r="T148" s="150">
        <f>S148*H148</f>
        <v>0</v>
      </c>
      <c r="AR148" s="13" t="s">
        <v>221</v>
      </c>
      <c r="AT148" s="13" t="s">
        <v>377</v>
      </c>
      <c r="AU148" s="13" t="s">
        <v>73</v>
      </c>
      <c r="AY148" s="13" t="s">
        <v>133</v>
      </c>
      <c r="BE148" s="151">
        <f>IF(N148="základní",J148,0)</f>
        <v>0</v>
      </c>
      <c r="BF148" s="151">
        <f>IF(N148="snížená",J148,0)</f>
        <v>0</v>
      </c>
      <c r="BG148" s="151">
        <f>IF(N148="zákl. přenesená",J148,0)</f>
        <v>0</v>
      </c>
      <c r="BH148" s="151">
        <f>IF(N148="sníž. přenesená",J148,0)</f>
        <v>0</v>
      </c>
      <c r="BI148" s="151">
        <f>IF(N148="nulová",J148,0)</f>
        <v>0</v>
      </c>
      <c r="BJ148" s="13" t="s">
        <v>81</v>
      </c>
      <c r="BK148" s="151">
        <f>ROUND(I148*H148,2)</f>
        <v>0</v>
      </c>
      <c r="BL148" s="13" t="s">
        <v>221</v>
      </c>
      <c r="BM148" s="13" t="s">
        <v>793</v>
      </c>
    </row>
    <row r="149" spans="2:65" s="1" customFormat="1" ht="11.25">
      <c r="B149" s="30"/>
      <c r="C149" s="31"/>
      <c r="D149" s="152" t="s">
        <v>135</v>
      </c>
      <c r="E149" s="31"/>
      <c r="F149" s="153" t="s">
        <v>792</v>
      </c>
      <c r="G149" s="31"/>
      <c r="H149" s="31"/>
      <c r="I149" s="99"/>
      <c r="J149" s="31"/>
      <c r="K149" s="31"/>
      <c r="L149" s="34"/>
      <c r="M149" s="154"/>
      <c r="N149" s="56"/>
      <c r="O149" s="56"/>
      <c r="P149" s="56"/>
      <c r="Q149" s="56"/>
      <c r="R149" s="56"/>
      <c r="S149" s="56"/>
      <c r="T149" s="57"/>
      <c r="AT149" s="13" t="s">
        <v>135</v>
      </c>
      <c r="AU149" s="13" t="s">
        <v>73</v>
      </c>
    </row>
    <row r="150" spans="2:65" s="1" customFormat="1" ht="22.5" customHeight="1">
      <c r="B150" s="30"/>
      <c r="C150" s="199" t="s">
        <v>410</v>
      </c>
      <c r="D150" s="199" t="s">
        <v>377</v>
      </c>
      <c r="E150" s="200" t="s">
        <v>794</v>
      </c>
      <c r="F150" s="201" t="s">
        <v>795</v>
      </c>
      <c r="G150" s="202" t="s">
        <v>145</v>
      </c>
      <c r="H150" s="203">
        <v>1</v>
      </c>
      <c r="I150" s="204"/>
      <c r="J150" s="205">
        <f>ROUND(I150*H150,2)</f>
        <v>0</v>
      </c>
      <c r="K150" s="201" t="s">
        <v>131</v>
      </c>
      <c r="L150" s="206"/>
      <c r="M150" s="207" t="s">
        <v>1</v>
      </c>
      <c r="N150" s="208" t="s">
        <v>44</v>
      </c>
      <c r="O150" s="56"/>
      <c r="P150" s="149">
        <f>O150*H150</f>
        <v>0</v>
      </c>
      <c r="Q150" s="149">
        <v>11.4</v>
      </c>
      <c r="R150" s="149">
        <f>Q150*H150</f>
        <v>11.4</v>
      </c>
      <c r="S150" s="149">
        <v>0</v>
      </c>
      <c r="T150" s="150">
        <f>S150*H150</f>
        <v>0</v>
      </c>
      <c r="AR150" s="13" t="s">
        <v>221</v>
      </c>
      <c r="AT150" s="13" t="s">
        <v>377</v>
      </c>
      <c r="AU150" s="13" t="s">
        <v>73</v>
      </c>
      <c r="AY150" s="13" t="s">
        <v>133</v>
      </c>
      <c r="BE150" s="151">
        <f>IF(N150="základní",J150,0)</f>
        <v>0</v>
      </c>
      <c r="BF150" s="151">
        <f>IF(N150="snížená",J150,0)</f>
        <v>0</v>
      </c>
      <c r="BG150" s="151">
        <f>IF(N150="zákl. přenesená",J150,0)</f>
        <v>0</v>
      </c>
      <c r="BH150" s="151">
        <f>IF(N150="sníž. přenesená",J150,0)</f>
        <v>0</v>
      </c>
      <c r="BI150" s="151">
        <f>IF(N150="nulová",J150,0)</f>
        <v>0</v>
      </c>
      <c r="BJ150" s="13" t="s">
        <v>81</v>
      </c>
      <c r="BK150" s="151">
        <f>ROUND(I150*H150,2)</f>
        <v>0</v>
      </c>
      <c r="BL150" s="13" t="s">
        <v>221</v>
      </c>
      <c r="BM150" s="13" t="s">
        <v>796</v>
      </c>
    </row>
    <row r="151" spans="2:65" s="1" customFormat="1" ht="11.25">
      <c r="B151" s="30"/>
      <c r="C151" s="31"/>
      <c r="D151" s="152" t="s">
        <v>135</v>
      </c>
      <c r="E151" s="31"/>
      <c r="F151" s="153" t="s">
        <v>795</v>
      </c>
      <c r="G151" s="31"/>
      <c r="H151" s="31"/>
      <c r="I151" s="99"/>
      <c r="J151" s="31"/>
      <c r="K151" s="31"/>
      <c r="L151" s="34"/>
      <c r="M151" s="154"/>
      <c r="N151" s="56"/>
      <c r="O151" s="56"/>
      <c r="P151" s="56"/>
      <c r="Q151" s="56"/>
      <c r="R151" s="56"/>
      <c r="S151" s="56"/>
      <c r="T151" s="57"/>
      <c r="AT151" s="13" t="s">
        <v>135</v>
      </c>
      <c r="AU151" s="13" t="s">
        <v>73</v>
      </c>
    </row>
    <row r="152" spans="2:65" s="1" customFormat="1" ht="19.5">
      <c r="B152" s="30"/>
      <c r="C152" s="31"/>
      <c r="D152" s="152" t="s">
        <v>148</v>
      </c>
      <c r="E152" s="31"/>
      <c r="F152" s="177" t="s">
        <v>797</v>
      </c>
      <c r="G152" s="31"/>
      <c r="H152" s="31"/>
      <c r="I152" s="99"/>
      <c r="J152" s="31"/>
      <c r="K152" s="31"/>
      <c r="L152" s="34"/>
      <c r="M152" s="154"/>
      <c r="N152" s="56"/>
      <c r="O152" s="56"/>
      <c r="P152" s="56"/>
      <c r="Q152" s="56"/>
      <c r="R152" s="56"/>
      <c r="S152" s="56"/>
      <c r="T152" s="57"/>
      <c r="AT152" s="13" t="s">
        <v>148</v>
      </c>
      <c r="AU152" s="13" t="s">
        <v>73</v>
      </c>
    </row>
    <row r="153" spans="2:65" s="1" customFormat="1" ht="22.5" customHeight="1">
      <c r="B153" s="30"/>
      <c r="C153" s="199" t="s">
        <v>414</v>
      </c>
      <c r="D153" s="199" t="s">
        <v>377</v>
      </c>
      <c r="E153" s="200" t="s">
        <v>794</v>
      </c>
      <c r="F153" s="201" t="s">
        <v>795</v>
      </c>
      <c r="G153" s="202" t="s">
        <v>145</v>
      </c>
      <c r="H153" s="203">
        <v>1</v>
      </c>
      <c r="I153" s="204"/>
      <c r="J153" s="205">
        <f>ROUND(I153*H153,2)</f>
        <v>0</v>
      </c>
      <c r="K153" s="201" t="s">
        <v>131</v>
      </c>
      <c r="L153" s="206"/>
      <c r="M153" s="207" t="s">
        <v>1</v>
      </c>
      <c r="N153" s="208" t="s">
        <v>44</v>
      </c>
      <c r="O153" s="56"/>
      <c r="P153" s="149">
        <f>O153*H153</f>
        <v>0</v>
      </c>
      <c r="Q153" s="149">
        <v>11.4</v>
      </c>
      <c r="R153" s="149">
        <f>Q153*H153</f>
        <v>11.4</v>
      </c>
      <c r="S153" s="149">
        <v>0</v>
      </c>
      <c r="T153" s="150">
        <f>S153*H153</f>
        <v>0</v>
      </c>
      <c r="AR153" s="13" t="s">
        <v>221</v>
      </c>
      <c r="AT153" s="13" t="s">
        <v>377</v>
      </c>
      <c r="AU153" s="13" t="s">
        <v>73</v>
      </c>
      <c r="AY153" s="13" t="s">
        <v>133</v>
      </c>
      <c r="BE153" s="151">
        <f>IF(N153="základní",J153,0)</f>
        <v>0</v>
      </c>
      <c r="BF153" s="151">
        <f>IF(N153="snížená",J153,0)</f>
        <v>0</v>
      </c>
      <c r="BG153" s="151">
        <f>IF(N153="zákl. přenesená",J153,0)</f>
        <v>0</v>
      </c>
      <c r="BH153" s="151">
        <f>IF(N153="sníž. přenesená",J153,0)</f>
        <v>0</v>
      </c>
      <c r="BI153" s="151">
        <f>IF(N153="nulová",J153,0)</f>
        <v>0</v>
      </c>
      <c r="BJ153" s="13" t="s">
        <v>81</v>
      </c>
      <c r="BK153" s="151">
        <f>ROUND(I153*H153,2)</f>
        <v>0</v>
      </c>
      <c r="BL153" s="13" t="s">
        <v>221</v>
      </c>
      <c r="BM153" s="13" t="s">
        <v>798</v>
      </c>
    </row>
    <row r="154" spans="2:65" s="1" customFormat="1" ht="11.25">
      <c r="B154" s="30"/>
      <c r="C154" s="31"/>
      <c r="D154" s="152" t="s">
        <v>135</v>
      </c>
      <c r="E154" s="31"/>
      <c r="F154" s="153" t="s">
        <v>795</v>
      </c>
      <c r="G154" s="31"/>
      <c r="H154" s="31"/>
      <c r="I154" s="99"/>
      <c r="J154" s="31"/>
      <c r="K154" s="31"/>
      <c r="L154" s="34"/>
      <c r="M154" s="154"/>
      <c r="N154" s="56"/>
      <c r="O154" s="56"/>
      <c r="P154" s="56"/>
      <c r="Q154" s="56"/>
      <c r="R154" s="56"/>
      <c r="S154" s="56"/>
      <c r="T154" s="57"/>
      <c r="AT154" s="13" t="s">
        <v>135</v>
      </c>
      <c r="AU154" s="13" t="s">
        <v>73</v>
      </c>
    </row>
    <row r="155" spans="2:65" s="1" customFormat="1" ht="19.5">
      <c r="B155" s="30"/>
      <c r="C155" s="31"/>
      <c r="D155" s="152" t="s">
        <v>148</v>
      </c>
      <c r="E155" s="31"/>
      <c r="F155" s="177" t="s">
        <v>799</v>
      </c>
      <c r="G155" s="31"/>
      <c r="H155" s="31"/>
      <c r="I155" s="99"/>
      <c r="J155" s="31"/>
      <c r="K155" s="31"/>
      <c r="L155" s="34"/>
      <c r="M155" s="154"/>
      <c r="N155" s="56"/>
      <c r="O155" s="56"/>
      <c r="P155" s="56"/>
      <c r="Q155" s="56"/>
      <c r="R155" s="56"/>
      <c r="S155" s="56"/>
      <c r="T155" s="57"/>
      <c r="AT155" s="13" t="s">
        <v>148</v>
      </c>
      <c r="AU155" s="13" t="s">
        <v>73</v>
      </c>
    </row>
    <row r="156" spans="2:65" s="1" customFormat="1" ht="22.5" customHeight="1">
      <c r="B156" s="30"/>
      <c r="C156" s="199" t="s">
        <v>282</v>
      </c>
      <c r="D156" s="199" t="s">
        <v>377</v>
      </c>
      <c r="E156" s="200" t="s">
        <v>800</v>
      </c>
      <c r="F156" s="201" t="s">
        <v>801</v>
      </c>
      <c r="G156" s="202" t="s">
        <v>145</v>
      </c>
      <c r="H156" s="203">
        <v>1</v>
      </c>
      <c r="I156" s="204"/>
      <c r="J156" s="205">
        <f>ROUND(I156*H156,2)</f>
        <v>0</v>
      </c>
      <c r="K156" s="201" t="s">
        <v>131</v>
      </c>
      <c r="L156" s="206"/>
      <c r="M156" s="207" t="s">
        <v>1</v>
      </c>
      <c r="N156" s="208" t="s">
        <v>44</v>
      </c>
      <c r="O156" s="56"/>
      <c r="P156" s="149">
        <f>O156*H156</f>
        <v>0</v>
      </c>
      <c r="Q156" s="149">
        <v>9.4499999999999993</v>
      </c>
      <c r="R156" s="149">
        <f>Q156*H156</f>
        <v>9.4499999999999993</v>
      </c>
      <c r="S156" s="149">
        <v>0</v>
      </c>
      <c r="T156" s="150">
        <f>S156*H156</f>
        <v>0</v>
      </c>
      <c r="AR156" s="13" t="s">
        <v>221</v>
      </c>
      <c r="AT156" s="13" t="s">
        <v>377</v>
      </c>
      <c r="AU156" s="13" t="s">
        <v>73</v>
      </c>
      <c r="AY156" s="13" t="s">
        <v>133</v>
      </c>
      <c r="BE156" s="151">
        <f>IF(N156="základní",J156,0)</f>
        <v>0</v>
      </c>
      <c r="BF156" s="151">
        <f>IF(N156="snížená",J156,0)</f>
        <v>0</v>
      </c>
      <c r="BG156" s="151">
        <f>IF(N156="zákl. přenesená",J156,0)</f>
        <v>0</v>
      </c>
      <c r="BH156" s="151">
        <f>IF(N156="sníž. přenesená",J156,0)</f>
        <v>0</v>
      </c>
      <c r="BI156" s="151">
        <f>IF(N156="nulová",J156,0)</f>
        <v>0</v>
      </c>
      <c r="BJ156" s="13" t="s">
        <v>81</v>
      </c>
      <c r="BK156" s="151">
        <f>ROUND(I156*H156,2)</f>
        <v>0</v>
      </c>
      <c r="BL156" s="13" t="s">
        <v>221</v>
      </c>
      <c r="BM156" s="13" t="s">
        <v>802</v>
      </c>
    </row>
    <row r="157" spans="2:65" s="1" customFormat="1" ht="11.25">
      <c r="B157" s="30"/>
      <c r="C157" s="31"/>
      <c r="D157" s="152" t="s">
        <v>135</v>
      </c>
      <c r="E157" s="31"/>
      <c r="F157" s="153" t="s">
        <v>801</v>
      </c>
      <c r="G157" s="31"/>
      <c r="H157" s="31"/>
      <c r="I157" s="99"/>
      <c r="J157" s="31"/>
      <c r="K157" s="31"/>
      <c r="L157" s="34"/>
      <c r="M157" s="154"/>
      <c r="N157" s="56"/>
      <c r="O157" s="56"/>
      <c r="P157" s="56"/>
      <c r="Q157" s="56"/>
      <c r="R157" s="56"/>
      <c r="S157" s="56"/>
      <c r="T157" s="57"/>
      <c r="AT157" s="13" t="s">
        <v>135</v>
      </c>
      <c r="AU157" s="13" t="s">
        <v>73</v>
      </c>
    </row>
    <row r="158" spans="2:65" s="1" customFormat="1" ht="19.5">
      <c r="B158" s="30"/>
      <c r="C158" s="31"/>
      <c r="D158" s="152" t="s">
        <v>148</v>
      </c>
      <c r="E158" s="31"/>
      <c r="F158" s="177" t="s">
        <v>803</v>
      </c>
      <c r="G158" s="31"/>
      <c r="H158" s="31"/>
      <c r="I158" s="99"/>
      <c r="J158" s="31"/>
      <c r="K158" s="31"/>
      <c r="L158" s="34"/>
      <c r="M158" s="209"/>
      <c r="N158" s="210"/>
      <c r="O158" s="210"/>
      <c r="P158" s="210"/>
      <c r="Q158" s="210"/>
      <c r="R158" s="210"/>
      <c r="S158" s="210"/>
      <c r="T158" s="211"/>
      <c r="AT158" s="13" t="s">
        <v>148</v>
      </c>
      <c r="AU158" s="13" t="s">
        <v>73</v>
      </c>
    </row>
    <row r="159" spans="2:65" s="1" customFormat="1" ht="6.95" customHeight="1">
      <c r="B159" s="42"/>
      <c r="C159" s="43"/>
      <c r="D159" s="43"/>
      <c r="E159" s="43"/>
      <c r="F159" s="43"/>
      <c r="G159" s="43"/>
      <c r="H159" s="43"/>
      <c r="I159" s="121"/>
      <c r="J159" s="43"/>
      <c r="K159" s="43"/>
      <c r="L159" s="34"/>
    </row>
  </sheetData>
  <sheetProtection algorithmName="SHA-512" hashValue="EkRsfJDx9sGGYK327WFAij9rr+mbCAz9Lbj5tumTE41anDBShvZZKXfrhyQfv9EK4pIdvRxvsox3uJCh/lq10g==" saltValue="yOz/3aNbzcjTNoYiYHI1xyjS2mGP9KYDiXKdfaAV8u/Pk5/ufM1nx9Zz2cKNrPFiGa6rTvYZ409j6Covvmdrmw==" spinCount="100000" sheet="1" objects="1" scenarios="1" formatColumns="0" formatRows="0" autoFilter="0"/>
  <autoFilter ref="C78:K158"/>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9"/>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92</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804</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ROUND((SUM(BE79:BE118)),  2)</f>
        <v>0</v>
      </c>
      <c r="I33" s="110">
        <v>0.21</v>
      </c>
      <c r="J33" s="109">
        <f>ROUND(((SUM(BE79:BE118))*I33),  2)</f>
        <v>0</v>
      </c>
      <c r="L33" s="34"/>
    </row>
    <row r="34" spans="2:12" s="1" customFormat="1" ht="14.45" customHeight="1">
      <c r="B34" s="34"/>
      <c r="E34" s="98" t="s">
        <v>45</v>
      </c>
      <c r="F34" s="109">
        <f>ROUND((SUM(BF79:BF118)),  2)</f>
        <v>0</v>
      </c>
      <c r="I34" s="110">
        <v>0.15</v>
      </c>
      <c r="J34" s="109">
        <f>ROUND(((SUM(BF79:BF118))*I34),  2)</f>
        <v>0</v>
      </c>
      <c r="L34" s="34"/>
    </row>
    <row r="35" spans="2:12" s="1" customFormat="1" ht="14.45" hidden="1" customHeight="1">
      <c r="B35" s="34"/>
      <c r="E35" s="98" t="s">
        <v>46</v>
      </c>
      <c r="F35" s="109">
        <f>ROUND((SUM(BG79:BG118)),  2)</f>
        <v>0</v>
      </c>
      <c r="I35" s="110">
        <v>0.21</v>
      </c>
      <c r="J35" s="109">
        <f>0</f>
        <v>0</v>
      </c>
      <c r="L35" s="34"/>
    </row>
    <row r="36" spans="2:12" s="1" customFormat="1" ht="14.45" hidden="1" customHeight="1">
      <c r="B36" s="34"/>
      <c r="E36" s="98" t="s">
        <v>47</v>
      </c>
      <c r="F36" s="109">
        <f>ROUND((SUM(BH79:BH118)),  2)</f>
        <v>0</v>
      </c>
      <c r="I36" s="110">
        <v>0.15</v>
      </c>
      <c r="J36" s="109">
        <f>0</f>
        <v>0</v>
      </c>
      <c r="L36" s="34"/>
    </row>
    <row r="37" spans="2:12" s="1" customFormat="1" ht="14.45" hidden="1" customHeight="1">
      <c r="B37" s="34"/>
      <c r="E37" s="98" t="s">
        <v>48</v>
      </c>
      <c r="F37" s="109">
        <f>ROUND((SUM(BI79:BI118)),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A.4 - Přejezd a přechody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A.4 - Přejezd a přechody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SUM(P80:P118)</f>
        <v>0</v>
      </c>
      <c r="Q79" s="64"/>
      <c r="R79" s="137">
        <f>SUM(R80:R118)</f>
        <v>30.846</v>
      </c>
      <c r="S79" s="64"/>
      <c r="T79" s="138">
        <f>SUM(T80:T118)</f>
        <v>0</v>
      </c>
      <c r="AT79" s="13" t="s">
        <v>72</v>
      </c>
      <c r="AU79" s="13" t="s">
        <v>112</v>
      </c>
      <c r="BK79" s="139">
        <f>SUM(BK80:BK118)</f>
        <v>0</v>
      </c>
    </row>
    <row r="80" spans="2:65" s="1" customFormat="1" ht="22.5" customHeight="1">
      <c r="B80" s="30"/>
      <c r="C80" s="140" t="s">
        <v>207</v>
      </c>
      <c r="D80" s="140" t="s">
        <v>127</v>
      </c>
      <c r="E80" s="141" t="s">
        <v>805</v>
      </c>
      <c r="F80" s="142" t="s">
        <v>806</v>
      </c>
      <c r="G80" s="143" t="s">
        <v>291</v>
      </c>
      <c r="H80" s="144">
        <v>6</v>
      </c>
      <c r="I80" s="145"/>
      <c r="J80" s="146">
        <f>ROUND(I80*H80,2)</f>
        <v>0</v>
      </c>
      <c r="K80" s="142" t="s">
        <v>131</v>
      </c>
      <c r="L80" s="34"/>
      <c r="M80" s="147" t="s">
        <v>1</v>
      </c>
      <c r="N80" s="148" t="s">
        <v>44</v>
      </c>
      <c r="O80" s="56"/>
      <c r="P80" s="149">
        <f>O80*H80</f>
        <v>0</v>
      </c>
      <c r="Q80" s="149">
        <v>0</v>
      </c>
      <c r="R80" s="149">
        <f>Q80*H80</f>
        <v>0</v>
      </c>
      <c r="S80" s="149">
        <v>0</v>
      </c>
      <c r="T80" s="150">
        <f>S80*H80</f>
        <v>0</v>
      </c>
      <c r="AR80" s="13" t="s">
        <v>132</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132</v>
      </c>
      <c r="BM80" s="13" t="s">
        <v>807</v>
      </c>
    </row>
    <row r="81" spans="2:65" s="1" customFormat="1" ht="19.5">
      <c r="B81" s="30"/>
      <c r="C81" s="31"/>
      <c r="D81" s="152" t="s">
        <v>135</v>
      </c>
      <c r="E81" s="31"/>
      <c r="F81" s="153" t="s">
        <v>808</v>
      </c>
      <c r="G81" s="31"/>
      <c r="H81" s="31"/>
      <c r="I81" s="99"/>
      <c r="J81" s="31"/>
      <c r="K81" s="31"/>
      <c r="L81" s="34"/>
      <c r="M81" s="154"/>
      <c r="N81" s="56"/>
      <c r="O81" s="56"/>
      <c r="P81" s="56"/>
      <c r="Q81" s="56"/>
      <c r="R81" s="56"/>
      <c r="S81" s="56"/>
      <c r="T81" s="57"/>
      <c r="AT81" s="13" t="s">
        <v>135</v>
      </c>
      <c r="AU81" s="13" t="s">
        <v>73</v>
      </c>
    </row>
    <row r="82" spans="2:65" s="1" customFormat="1" ht="19.5">
      <c r="B82" s="30"/>
      <c r="C82" s="31"/>
      <c r="D82" s="152" t="s">
        <v>148</v>
      </c>
      <c r="E82" s="31"/>
      <c r="F82" s="177" t="s">
        <v>809</v>
      </c>
      <c r="G82" s="31"/>
      <c r="H82" s="31"/>
      <c r="I82" s="99"/>
      <c r="J82" s="31"/>
      <c r="K82" s="31"/>
      <c r="L82" s="34"/>
      <c r="M82" s="154"/>
      <c r="N82" s="56"/>
      <c r="O82" s="56"/>
      <c r="P82" s="56"/>
      <c r="Q82" s="56"/>
      <c r="R82" s="56"/>
      <c r="S82" s="56"/>
      <c r="T82" s="57"/>
      <c r="AT82" s="13" t="s">
        <v>148</v>
      </c>
      <c r="AU82" s="13" t="s">
        <v>73</v>
      </c>
    </row>
    <row r="83" spans="2:65" s="1" customFormat="1" ht="22.5" customHeight="1">
      <c r="B83" s="30"/>
      <c r="C83" s="140" t="s">
        <v>230</v>
      </c>
      <c r="D83" s="140" t="s">
        <v>127</v>
      </c>
      <c r="E83" s="141" t="s">
        <v>810</v>
      </c>
      <c r="F83" s="142" t="s">
        <v>811</v>
      </c>
      <c r="G83" s="143" t="s">
        <v>291</v>
      </c>
      <c r="H83" s="144">
        <v>6</v>
      </c>
      <c r="I83" s="145"/>
      <c r="J83" s="146">
        <f>ROUND(I83*H83,2)</f>
        <v>0</v>
      </c>
      <c r="K83" s="142" t="s">
        <v>131</v>
      </c>
      <c r="L83" s="34"/>
      <c r="M83" s="147" t="s">
        <v>1</v>
      </c>
      <c r="N83" s="148" t="s">
        <v>44</v>
      </c>
      <c r="O83" s="56"/>
      <c r="P83" s="149">
        <f>O83*H83</f>
        <v>0</v>
      </c>
      <c r="Q83" s="149">
        <v>0</v>
      </c>
      <c r="R83" s="149">
        <f>Q83*H83</f>
        <v>0</v>
      </c>
      <c r="S83" s="149">
        <v>0</v>
      </c>
      <c r="T83" s="150">
        <f>S83*H83</f>
        <v>0</v>
      </c>
      <c r="AR83" s="13" t="s">
        <v>132</v>
      </c>
      <c r="AT83" s="13" t="s">
        <v>127</v>
      </c>
      <c r="AU83" s="13" t="s">
        <v>73</v>
      </c>
      <c r="AY83" s="13" t="s">
        <v>133</v>
      </c>
      <c r="BE83" s="151">
        <f>IF(N83="základní",J83,0)</f>
        <v>0</v>
      </c>
      <c r="BF83" s="151">
        <f>IF(N83="snížená",J83,0)</f>
        <v>0</v>
      </c>
      <c r="BG83" s="151">
        <f>IF(N83="zákl. přenesená",J83,0)</f>
        <v>0</v>
      </c>
      <c r="BH83" s="151">
        <f>IF(N83="sníž. přenesená",J83,0)</f>
        <v>0</v>
      </c>
      <c r="BI83" s="151">
        <f>IF(N83="nulová",J83,0)</f>
        <v>0</v>
      </c>
      <c r="BJ83" s="13" t="s">
        <v>81</v>
      </c>
      <c r="BK83" s="151">
        <f>ROUND(I83*H83,2)</f>
        <v>0</v>
      </c>
      <c r="BL83" s="13" t="s">
        <v>132</v>
      </c>
      <c r="BM83" s="13" t="s">
        <v>812</v>
      </c>
    </row>
    <row r="84" spans="2:65" s="1" customFormat="1" ht="19.5">
      <c r="B84" s="30"/>
      <c r="C84" s="31"/>
      <c r="D84" s="152" t="s">
        <v>135</v>
      </c>
      <c r="E84" s="31"/>
      <c r="F84" s="153" t="s">
        <v>813</v>
      </c>
      <c r="G84" s="31"/>
      <c r="H84" s="31"/>
      <c r="I84" s="99"/>
      <c r="J84" s="31"/>
      <c r="K84" s="31"/>
      <c r="L84" s="34"/>
      <c r="M84" s="154"/>
      <c r="N84" s="56"/>
      <c r="O84" s="56"/>
      <c r="P84" s="56"/>
      <c r="Q84" s="56"/>
      <c r="R84" s="56"/>
      <c r="S84" s="56"/>
      <c r="T84" s="57"/>
      <c r="AT84" s="13" t="s">
        <v>135</v>
      </c>
      <c r="AU84" s="13" t="s">
        <v>73</v>
      </c>
    </row>
    <row r="85" spans="2:65" s="1" customFormat="1" ht="19.5">
      <c r="B85" s="30"/>
      <c r="C85" s="31"/>
      <c r="D85" s="152" t="s">
        <v>148</v>
      </c>
      <c r="E85" s="31"/>
      <c r="F85" s="177" t="s">
        <v>809</v>
      </c>
      <c r="G85" s="31"/>
      <c r="H85" s="31"/>
      <c r="I85" s="99"/>
      <c r="J85" s="31"/>
      <c r="K85" s="31"/>
      <c r="L85" s="34"/>
      <c r="M85" s="154"/>
      <c r="N85" s="56"/>
      <c r="O85" s="56"/>
      <c r="P85" s="56"/>
      <c r="Q85" s="56"/>
      <c r="R85" s="56"/>
      <c r="S85" s="56"/>
      <c r="T85" s="57"/>
      <c r="AT85" s="13" t="s">
        <v>148</v>
      </c>
      <c r="AU85" s="13" t="s">
        <v>73</v>
      </c>
    </row>
    <row r="86" spans="2:65" s="1" customFormat="1" ht="22.5" customHeight="1">
      <c r="B86" s="30"/>
      <c r="C86" s="140" t="s">
        <v>83</v>
      </c>
      <c r="D86" s="140" t="s">
        <v>127</v>
      </c>
      <c r="E86" s="141" t="s">
        <v>814</v>
      </c>
      <c r="F86" s="142" t="s">
        <v>815</v>
      </c>
      <c r="G86" s="143" t="s">
        <v>130</v>
      </c>
      <c r="H86" s="144">
        <v>3.38</v>
      </c>
      <c r="I86" s="145"/>
      <c r="J86" s="146">
        <f>ROUND(I86*H86,2)</f>
        <v>0</v>
      </c>
      <c r="K86" s="142" t="s">
        <v>131</v>
      </c>
      <c r="L86" s="34"/>
      <c r="M86" s="147" t="s">
        <v>1</v>
      </c>
      <c r="N86" s="148" t="s">
        <v>44</v>
      </c>
      <c r="O86" s="56"/>
      <c r="P86" s="149">
        <f>O86*H86</f>
        <v>0</v>
      </c>
      <c r="Q86" s="149">
        <v>0</v>
      </c>
      <c r="R86" s="149">
        <f>Q86*H86</f>
        <v>0</v>
      </c>
      <c r="S86" s="149">
        <v>0</v>
      </c>
      <c r="T86" s="150">
        <f>S86*H86</f>
        <v>0</v>
      </c>
      <c r="AR86" s="13" t="s">
        <v>132</v>
      </c>
      <c r="AT86" s="13" t="s">
        <v>127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132</v>
      </c>
      <c r="BM86" s="13" t="s">
        <v>816</v>
      </c>
    </row>
    <row r="87" spans="2:65" s="1" customFormat="1" ht="19.5">
      <c r="B87" s="30"/>
      <c r="C87" s="31"/>
      <c r="D87" s="152" t="s">
        <v>135</v>
      </c>
      <c r="E87" s="31"/>
      <c r="F87" s="153" t="s">
        <v>817</v>
      </c>
      <c r="G87" s="31"/>
      <c r="H87" s="31"/>
      <c r="I87" s="99"/>
      <c r="J87" s="31"/>
      <c r="K87" s="31"/>
      <c r="L87" s="34"/>
      <c r="M87" s="154"/>
      <c r="N87" s="56"/>
      <c r="O87" s="56"/>
      <c r="P87" s="56"/>
      <c r="Q87" s="56"/>
      <c r="R87" s="56"/>
      <c r="S87" s="56"/>
      <c r="T87" s="57"/>
      <c r="AT87" s="13" t="s">
        <v>135</v>
      </c>
      <c r="AU87" s="13" t="s">
        <v>73</v>
      </c>
    </row>
    <row r="88" spans="2:65" s="1" customFormat="1" ht="19.5">
      <c r="B88" s="30"/>
      <c r="C88" s="31"/>
      <c r="D88" s="152" t="s">
        <v>148</v>
      </c>
      <c r="E88" s="31"/>
      <c r="F88" s="177" t="s">
        <v>818</v>
      </c>
      <c r="G88" s="31"/>
      <c r="H88" s="31"/>
      <c r="I88" s="99"/>
      <c r="J88" s="31"/>
      <c r="K88" s="31"/>
      <c r="L88" s="34"/>
      <c r="M88" s="154"/>
      <c r="N88" s="56"/>
      <c r="O88" s="56"/>
      <c r="P88" s="56"/>
      <c r="Q88" s="56"/>
      <c r="R88" s="56"/>
      <c r="S88" s="56"/>
      <c r="T88" s="57"/>
      <c r="AT88" s="13" t="s">
        <v>148</v>
      </c>
      <c r="AU88" s="13" t="s">
        <v>73</v>
      </c>
    </row>
    <row r="89" spans="2:65" s="8" customFormat="1" ht="11.25">
      <c r="B89" s="155"/>
      <c r="C89" s="156"/>
      <c r="D89" s="152" t="s">
        <v>137</v>
      </c>
      <c r="E89" s="157" t="s">
        <v>1</v>
      </c>
      <c r="F89" s="158" t="s">
        <v>819</v>
      </c>
      <c r="G89" s="156"/>
      <c r="H89" s="159">
        <v>3.38</v>
      </c>
      <c r="I89" s="160"/>
      <c r="J89" s="156"/>
      <c r="K89" s="156"/>
      <c r="L89" s="161"/>
      <c r="M89" s="162"/>
      <c r="N89" s="163"/>
      <c r="O89" s="163"/>
      <c r="P89" s="163"/>
      <c r="Q89" s="163"/>
      <c r="R89" s="163"/>
      <c r="S89" s="163"/>
      <c r="T89" s="164"/>
      <c r="AT89" s="165" t="s">
        <v>137</v>
      </c>
      <c r="AU89" s="165" t="s">
        <v>73</v>
      </c>
      <c r="AV89" s="8" t="s">
        <v>83</v>
      </c>
      <c r="AW89" s="8" t="s">
        <v>35</v>
      </c>
      <c r="AX89" s="8" t="s">
        <v>81</v>
      </c>
      <c r="AY89" s="165" t="s">
        <v>133</v>
      </c>
    </row>
    <row r="90" spans="2:65" s="1" customFormat="1" ht="22.5" customHeight="1">
      <c r="B90" s="30"/>
      <c r="C90" s="140" t="s">
        <v>126</v>
      </c>
      <c r="D90" s="140" t="s">
        <v>127</v>
      </c>
      <c r="E90" s="141" t="s">
        <v>820</v>
      </c>
      <c r="F90" s="142" t="s">
        <v>821</v>
      </c>
      <c r="G90" s="143" t="s">
        <v>194</v>
      </c>
      <c r="H90" s="144">
        <v>14.4</v>
      </c>
      <c r="I90" s="145"/>
      <c r="J90" s="146">
        <f>ROUND(I90*H90,2)</f>
        <v>0</v>
      </c>
      <c r="K90" s="142" t="s">
        <v>131</v>
      </c>
      <c r="L90" s="34"/>
      <c r="M90" s="147" t="s">
        <v>1</v>
      </c>
      <c r="N90" s="148" t="s">
        <v>44</v>
      </c>
      <c r="O90" s="56"/>
      <c r="P90" s="149">
        <f>O90*H90</f>
        <v>0</v>
      </c>
      <c r="Q90" s="149">
        <v>0</v>
      </c>
      <c r="R90" s="149">
        <f>Q90*H90</f>
        <v>0</v>
      </c>
      <c r="S90" s="149">
        <v>0</v>
      </c>
      <c r="T90" s="150">
        <f>S90*H90</f>
        <v>0</v>
      </c>
      <c r="AR90" s="13" t="s">
        <v>132</v>
      </c>
      <c r="AT90" s="13" t="s">
        <v>127</v>
      </c>
      <c r="AU90" s="13" t="s">
        <v>73</v>
      </c>
      <c r="AY90" s="13" t="s">
        <v>133</v>
      </c>
      <c r="BE90" s="151">
        <f>IF(N90="základní",J90,0)</f>
        <v>0</v>
      </c>
      <c r="BF90" s="151">
        <f>IF(N90="snížená",J90,0)</f>
        <v>0</v>
      </c>
      <c r="BG90" s="151">
        <f>IF(N90="zákl. přenesená",J90,0)</f>
        <v>0</v>
      </c>
      <c r="BH90" s="151">
        <f>IF(N90="sníž. přenesená",J90,0)</f>
        <v>0</v>
      </c>
      <c r="BI90" s="151">
        <f>IF(N90="nulová",J90,0)</f>
        <v>0</v>
      </c>
      <c r="BJ90" s="13" t="s">
        <v>81</v>
      </c>
      <c r="BK90" s="151">
        <f>ROUND(I90*H90,2)</f>
        <v>0</v>
      </c>
      <c r="BL90" s="13" t="s">
        <v>132</v>
      </c>
      <c r="BM90" s="13" t="s">
        <v>822</v>
      </c>
    </row>
    <row r="91" spans="2:65" s="1" customFormat="1" ht="19.5">
      <c r="B91" s="30"/>
      <c r="C91" s="31"/>
      <c r="D91" s="152" t="s">
        <v>135</v>
      </c>
      <c r="E91" s="31"/>
      <c r="F91" s="153" t="s">
        <v>823</v>
      </c>
      <c r="G91" s="31"/>
      <c r="H91" s="31"/>
      <c r="I91" s="99"/>
      <c r="J91" s="31"/>
      <c r="K91" s="31"/>
      <c r="L91" s="34"/>
      <c r="M91" s="154"/>
      <c r="N91" s="56"/>
      <c r="O91" s="56"/>
      <c r="P91" s="56"/>
      <c r="Q91" s="56"/>
      <c r="R91" s="56"/>
      <c r="S91" s="56"/>
      <c r="T91" s="57"/>
      <c r="AT91" s="13" t="s">
        <v>135</v>
      </c>
      <c r="AU91" s="13" t="s">
        <v>73</v>
      </c>
    </row>
    <row r="92" spans="2:65" s="10" customFormat="1" ht="11.25">
      <c r="B92" s="178"/>
      <c r="C92" s="179"/>
      <c r="D92" s="152" t="s">
        <v>137</v>
      </c>
      <c r="E92" s="180" t="s">
        <v>1</v>
      </c>
      <c r="F92" s="181" t="s">
        <v>824</v>
      </c>
      <c r="G92" s="179"/>
      <c r="H92" s="180" t="s">
        <v>1</v>
      </c>
      <c r="I92" s="182"/>
      <c r="J92" s="179"/>
      <c r="K92" s="179"/>
      <c r="L92" s="183"/>
      <c r="M92" s="184"/>
      <c r="N92" s="185"/>
      <c r="O92" s="185"/>
      <c r="P92" s="185"/>
      <c r="Q92" s="185"/>
      <c r="R92" s="185"/>
      <c r="S92" s="185"/>
      <c r="T92" s="186"/>
      <c r="AT92" s="187" t="s">
        <v>137</v>
      </c>
      <c r="AU92" s="187" t="s">
        <v>73</v>
      </c>
      <c r="AV92" s="10" t="s">
        <v>81</v>
      </c>
      <c r="AW92" s="10" t="s">
        <v>35</v>
      </c>
      <c r="AX92" s="10" t="s">
        <v>73</v>
      </c>
      <c r="AY92" s="187" t="s">
        <v>133</v>
      </c>
    </row>
    <row r="93" spans="2:65" s="8" customFormat="1" ht="11.25">
      <c r="B93" s="155"/>
      <c r="C93" s="156"/>
      <c r="D93" s="152" t="s">
        <v>137</v>
      </c>
      <c r="E93" s="157" t="s">
        <v>1</v>
      </c>
      <c r="F93" s="158" t="s">
        <v>825</v>
      </c>
      <c r="G93" s="156"/>
      <c r="H93" s="159">
        <v>14.4</v>
      </c>
      <c r="I93" s="160"/>
      <c r="J93" s="156"/>
      <c r="K93" s="156"/>
      <c r="L93" s="161"/>
      <c r="M93" s="162"/>
      <c r="N93" s="163"/>
      <c r="O93" s="163"/>
      <c r="P93" s="163"/>
      <c r="Q93" s="163"/>
      <c r="R93" s="163"/>
      <c r="S93" s="163"/>
      <c r="T93" s="164"/>
      <c r="AT93" s="165" t="s">
        <v>137</v>
      </c>
      <c r="AU93" s="165" t="s">
        <v>73</v>
      </c>
      <c r="AV93" s="8" t="s">
        <v>83</v>
      </c>
      <c r="AW93" s="8" t="s">
        <v>35</v>
      </c>
      <c r="AX93" s="8" t="s">
        <v>81</v>
      </c>
      <c r="AY93" s="165" t="s">
        <v>133</v>
      </c>
    </row>
    <row r="94" spans="2:65" s="1" customFormat="1" ht="22.5" customHeight="1">
      <c r="B94" s="30"/>
      <c r="C94" s="140" t="s">
        <v>132</v>
      </c>
      <c r="D94" s="140" t="s">
        <v>127</v>
      </c>
      <c r="E94" s="141" t="s">
        <v>231</v>
      </c>
      <c r="F94" s="142" t="s">
        <v>232</v>
      </c>
      <c r="G94" s="143" t="s">
        <v>173</v>
      </c>
      <c r="H94" s="144">
        <v>25.92</v>
      </c>
      <c r="I94" s="145"/>
      <c r="J94" s="146">
        <f>ROUND(I94*H94,2)</f>
        <v>0</v>
      </c>
      <c r="K94" s="142" t="s">
        <v>131</v>
      </c>
      <c r="L94" s="34"/>
      <c r="M94" s="147" t="s">
        <v>1</v>
      </c>
      <c r="N94" s="148" t="s">
        <v>44</v>
      </c>
      <c r="O94" s="56"/>
      <c r="P94" s="149">
        <f>O94*H94</f>
        <v>0</v>
      </c>
      <c r="Q94" s="149">
        <v>0</v>
      </c>
      <c r="R94" s="149">
        <f>Q94*H94</f>
        <v>0</v>
      </c>
      <c r="S94" s="149">
        <v>0</v>
      </c>
      <c r="T94" s="150">
        <f>S94*H94</f>
        <v>0</v>
      </c>
      <c r="AR94" s="13" t="s">
        <v>221</v>
      </c>
      <c r="AT94" s="13" t="s">
        <v>127</v>
      </c>
      <c r="AU94" s="13" t="s">
        <v>73</v>
      </c>
      <c r="AY94" s="13" t="s">
        <v>133</v>
      </c>
      <c r="BE94" s="151">
        <f>IF(N94="základní",J94,0)</f>
        <v>0</v>
      </c>
      <c r="BF94" s="151">
        <f>IF(N94="snížená",J94,0)</f>
        <v>0</v>
      </c>
      <c r="BG94" s="151">
        <f>IF(N94="zákl. přenesená",J94,0)</f>
        <v>0</v>
      </c>
      <c r="BH94" s="151">
        <f>IF(N94="sníž. přenesená",J94,0)</f>
        <v>0</v>
      </c>
      <c r="BI94" s="151">
        <f>IF(N94="nulová",J94,0)</f>
        <v>0</v>
      </c>
      <c r="BJ94" s="13" t="s">
        <v>81</v>
      </c>
      <c r="BK94" s="151">
        <f>ROUND(I94*H94,2)</f>
        <v>0</v>
      </c>
      <c r="BL94" s="13" t="s">
        <v>221</v>
      </c>
      <c r="BM94" s="13" t="s">
        <v>826</v>
      </c>
    </row>
    <row r="95" spans="2:65" s="1" customFormat="1" ht="29.25">
      <c r="B95" s="30"/>
      <c r="C95" s="31"/>
      <c r="D95" s="152" t="s">
        <v>135</v>
      </c>
      <c r="E95" s="31"/>
      <c r="F95" s="153" t="s">
        <v>234</v>
      </c>
      <c r="G95" s="31"/>
      <c r="H95" s="31"/>
      <c r="I95" s="99"/>
      <c r="J95" s="31"/>
      <c r="K95" s="31"/>
      <c r="L95" s="34"/>
      <c r="M95" s="154"/>
      <c r="N95" s="56"/>
      <c r="O95" s="56"/>
      <c r="P95" s="56"/>
      <c r="Q95" s="56"/>
      <c r="R95" s="56"/>
      <c r="S95" s="56"/>
      <c r="T95" s="57"/>
      <c r="AT95" s="13" t="s">
        <v>135</v>
      </c>
      <c r="AU95" s="13" t="s">
        <v>73</v>
      </c>
    </row>
    <row r="96" spans="2:65" s="8" customFormat="1" ht="11.25">
      <c r="B96" s="155"/>
      <c r="C96" s="156"/>
      <c r="D96" s="152" t="s">
        <v>137</v>
      </c>
      <c r="E96" s="157" t="s">
        <v>1</v>
      </c>
      <c r="F96" s="158" t="s">
        <v>827</v>
      </c>
      <c r="G96" s="156"/>
      <c r="H96" s="159">
        <v>25.92</v>
      </c>
      <c r="I96" s="160"/>
      <c r="J96" s="156"/>
      <c r="K96" s="156"/>
      <c r="L96" s="161"/>
      <c r="M96" s="162"/>
      <c r="N96" s="163"/>
      <c r="O96" s="163"/>
      <c r="P96" s="163"/>
      <c r="Q96" s="163"/>
      <c r="R96" s="163"/>
      <c r="S96" s="163"/>
      <c r="T96" s="164"/>
      <c r="AT96" s="165" t="s">
        <v>137</v>
      </c>
      <c r="AU96" s="165" t="s">
        <v>73</v>
      </c>
      <c r="AV96" s="8" t="s">
        <v>83</v>
      </c>
      <c r="AW96" s="8" t="s">
        <v>35</v>
      </c>
      <c r="AX96" s="8" t="s">
        <v>81</v>
      </c>
      <c r="AY96" s="165" t="s">
        <v>133</v>
      </c>
    </row>
    <row r="97" spans="2:65" s="1" customFormat="1" ht="22.5" customHeight="1">
      <c r="B97" s="30"/>
      <c r="C97" s="140" t="s">
        <v>150</v>
      </c>
      <c r="D97" s="140" t="s">
        <v>127</v>
      </c>
      <c r="E97" s="141" t="s">
        <v>828</v>
      </c>
      <c r="F97" s="142" t="s">
        <v>829</v>
      </c>
      <c r="G97" s="143" t="s">
        <v>291</v>
      </c>
      <c r="H97" s="144">
        <v>12</v>
      </c>
      <c r="I97" s="145"/>
      <c r="J97" s="146">
        <f>ROUND(I97*H97,2)</f>
        <v>0</v>
      </c>
      <c r="K97" s="142" t="s">
        <v>131</v>
      </c>
      <c r="L97" s="34"/>
      <c r="M97" s="147" t="s">
        <v>1</v>
      </c>
      <c r="N97" s="148" t="s">
        <v>44</v>
      </c>
      <c r="O97" s="56"/>
      <c r="P97" s="149">
        <f>O97*H97</f>
        <v>0</v>
      </c>
      <c r="Q97" s="149">
        <v>0</v>
      </c>
      <c r="R97" s="149">
        <f>Q97*H97</f>
        <v>0</v>
      </c>
      <c r="S97" s="149">
        <v>0</v>
      </c>
      <c r="T97" s="150">
        <f>S97*H97</f>
        <v>0</v>
      </c>
      <c r="AR97" s="13" t="s">
        <v>132</v>
      </c>
      <c r="AT97" s="13" t="s">
        <v>127</v>
      </c>
      <c r="AU97" s="13" t="s">
        <v>73</v>
      </c>
      <c r="AY97" s="13" t="s">
        <v>133</v>
      </c>
      <c r="BE97" s="151">
        <f>IF(N97="základní",J97,0)</f>
        <v>0</v>
      </c>
      <c r="BF97" s="151">
        <f>IF(N97="snížená",J97,0)</f>
        <v>0</v>
      </c>
      <c r="BG97" s="151">
        <f>IF(N97="zákl. přenesená",J97,0)</f>
        <v>0</v>
      </c>
      <c r="BH97" s="151">
        <f>IF(N97="sníž. přenesená",J97,0)</f>
        <v>0</v>
      </c>
      <c r="BI97" s="151">
        <f>IF(N97="nulová",J97,0)</f>
        <v>0</v>
      </c>
      <c r="BJ97" s="13" t="s">
        <v>81</v>
      </c>
      <c r="BK97" s="151">
        <f>ROUND(I97*H97,2)</f>
        <v>0</v>
      </c>
      <c r="BL97" s="13" t="s">
        <v>132</v>
      </c>
      <c r="BM97" s="13" t="s">
        <v>830</v>
      </c>
    </row>
    <row r="98" spans="2:65" s="1" customFormat="1" ht="19.5">
      <c r="B98" s="30"/>
      <c r="C98" s="31"/>
      <c r="D98" s="152" t="s">
        <v>135</v>
      </c>
      <c r="E98" s="31"/>
      <c r="F98" s="153" t="s">
        <v>831</v>
      </c>
      <c r="G98" s="31"/>
      <c r="H98" s="31"/>
      <c r="I98" s="99"/>
      <c r="J98" s="31"/>
      <c r="K98" s="31"/>
      <c r="L98" s="34"/>
      <c r="M98" s="154"/>
      <c r="N98" s="56"/>
      <c r="O98" s="56"/>
      <c r="P98" s="56"/>
      <c r="Q98" s="56"/>
      <c r="R98" s="56"/>
      <c r="S98" s="56"/>
      <c r="T98" s="57"/>
      <c r="AT98" s="13" t="s">
        <v>135</v>
      </c>
      <c r="AU98" s="13" t="s">
        <v>73</v>
      </c>
    </row>
    <row r="99" spans="2:65" s="1" customFormat="1" ht="22.5" customHeight="1">
      <c r="B99" s="30"/>
      <c r="C99" s="140" t="s">
        <v>157</v>
      </c>
      <c r="D99" s="140" t="s">
        <v>127</v>
      </c>
      <c r="E99" s="141" t="s">
        <v>832</v>
      </c>
      <c r="F99" s="142" t="s">
        <v>833</v>
      </c>
      <c r="G99" s="143" t="s">
        <v>291</v>
      </c>
      <c r="H99" s="144">
        <v>24</v>
      </c>
      <c r="I99" s="145"/>
      <c r="J99" s="146">
        <f>ROUND(I99*H99,2)</f>
        <v>0</v>
      </c>
      <c r="K99" s="142" t="s">
        <v>131</v>
      </c>
      <c r="L99" s="34"/>
      <c r="M99" s="147" t="s">
        <v>1</v>
      </c>
      <c r="N99" s="148" t="s">
        <v>44</v>
      </c>
      <c r="O99" s="56"/>
      <c r="P99" s="149">
        <f>O99*H99</f>
        <v>0</v>
      </c>
      <c r="Q99" s="149">
        <v>0</v>
      </c>
      <c r="R99" s="149">
        <f>Q99*H99</f>
        <v>0</v>
      </c>
      <c r="S99" s="149">
        <v>0</v>
      </c>
      <c r="T99" s="150">
        <f>S99*H99</f>
        <v>0</v>
      </c>
      <c r="AR99" s="13" t="s">
        <v>132</v>
      </c>
      <c r="AT99" s="13" t="s">
        <v>127</v>
      </c>
      <c r="AU99" s="13" t="s">
        <v>73</v>
      </c>
      <c r="AY99" s="13" t="s">
        <v>133</v>
      </c>
      <c r="BE99" s="151">
        <f>IF(N99="základní",J99,0)</f>
        <v>0</v>
      </c>
      <c r="BF99" s="151">
        <f>IF(N99="snížená",J99,0)</f>
        <v>0</v>
      </c>
      <c r="BG99" s="151">
        <f>IF(N99="zákl. přenesená",J99,0)</f>
        <v>0</v>
      </c>
      <c r="BH99" s="151">
        <f>IF(N99="sníž. přenesená",J99,0)</f>
        <v>0</v>
      </c>
      <c r="BI99" s="151">
        <f>IF(N99="nulová",J99,0)</f>
        <v>0</v>
      </c>
      <c r="BJ99" s="13" t="s">
        <v>81</v>
      </c>
      <c r="BK99" s="151">
        <f>ROUND(I99*H99,2)</f>
        <v>0</v>
      </c>
      <c r="BL99" s="13" t="s">
        <v>132</v>
      </c>
      <c r="BM99" s="13" t="s">
        <v>834</v>
      </c>
    </row>
    <row r="100" spans="2:65" s="1" customFormat="1" ht="19.5">
      <c r="B100" s="30"/>
      <c r="C100" s="31"/>
      <c r="D100" s="152" t="s">
        <v>135</v>
      </c>
      <c r="E100" s="31"/>
      <c r="F100" s="153" t="s">
        <v>835</v>
      </c>
      <c r="G100" s="31"/>
      <c r="H100" s="31"/>
      <c r="I100" s="99"/>
      <c r="J100" s="31"/>
      <c r="K100" s="31"/>
      <c r="L100" s="34"/>
      <c r="M100" s="154"/>
      <c r="N100" s="56"/>
      <c r="O100" s="56"/>
      <c r="P100" s="56"/>
      <c r="Q100" s="56"/>
      <c r="R100" s="56"/>
      <c r="S100" s="56"/>
      <c r="T100" s="57"/>
      <c r="AT100" s="13" t="s">
        <v>135</v>
      </c>
      <c r="AU100" s="13" t="s">
        <v>73</v>
      </c>
    </row>
    <row r="101" spans="2:65" s="1" customFormat="1" ht="19.5">
      <c r="B101" s="30"/>
      <c r="C101" s="31"/>
      <c r="D101" s="152" t="s">
        <v>148</v>
      </c>
      <c r="E101" s="31"/>
      <c r="F101" s="177" t="s">
        <v>836</v>
      </c>
      <c r="G101" s="31"/>
      <c r="H101" s="31"/>
      <c r="I101" s="99"/>
      <c r="J101" s="31"/>
      <c r="K101" s="31"/>
      <c r="L101" s="34"/>
      <c r="M101" s="154"/>
      <c r="N101" s="56"/>
      <c r="O101" s="56"/>
      <c r="P101" s="56"/>
      <c r="Q101" s="56"/>
      <c r="R101" s="56"/>
      <c r="S101" s="56"/>
      <c r="T101" s="57"/>
      <c r="AT101" s="13" t="s">
        <v>148</v>
      </c>
      <c r="AU101" s="13" t="s">
        <v>73</v>
      </c>
    </row>
    <row r="102" spans="2:65" s="1" customFormat="1" ht="22.5" customHeight="1">
      <c r="B102" s="30"/>
      <c r="C102" s="140" t="s">
        <v>164</v>
      </c>
      <c r="D102" s="140" t="s">
        <v>127</v>
      </c>
      <c r="E102" s="141" t="s">
        <v>837</v>
      </c>
      <c r="F102" s="142" t="s">
        <v>838</v>
      </c>
      <c r="G102" s="143" t="s">
        <v>130</v>
      </c>
      <c r="H102" s="144">
        <v>61.2</v>
      </c>
      <c r="I102" s="145"/>
      <c r="J102" s="146">
        <f>ROUND(I102*H102,2)</f>
        <v>0</v>
      </c>
      <c r="K102" s="142" t="s">
        <v>131</v>
      </c>
      <c r="L102" s="34"/>
      <c r="M102" s="147" t="s">
        <v>1</v>
      </c>
      <c r="N102" s="148" t="s">
        <v>44</v>
      </c>
      <c r="O102" s="56"/>
      <c r="P102" s="149">
        <f>O102*H102</f>
        <v>0</v>
      </c>
      <c r="Q102" s="149">
        <v>0</v>
      </c>
      <c r="R102" s="149">
        <f>Q102*H102</f>
        <v>0</v>
      </c>
      <c r="S102" s="149">
        <v>0</v>
      </c>
      <c r="T102" s="150">
        <f>S102*H102</f>
        <v>0</v>
      </c>
      <c r="AR102" s="13" t="s">
        <v>132</v>
      </c>
      <c r="AT102" s="13" t="s">
        <v>127</v>
      </c>
      <c r="AU102" s="13" t="s">
        <v>73</v>
      </c>
      <c r="AY102" s="13" t="s">
        <v>133</v>
      </c>
      <c r="BE102" s="151">
        <f>IF(N102="základní",J102,0)</f>
        <v>0</v>
      </c>
      <c r="BF102" s="151">
        <f>IF(N102="snížená",J102,0)</f>
        <v>0</v>
      </c>
      <c r="BG102" s="151">
        <f>IF(N102="zákl. přenesená",J102,0)</f>
        <v>0</v>
      </c>
      <c r="BH102" s="151">
        <f>IF(N102="sníž. přenesená",J102,0)</f>
        <v>0</v>
      </c>
      <c r="BI102" s="151">
        <f>IF(N102="nulová",J102,0)</f>
        <v>0</v>
      </c>
      <c r="BJ102" s="13" t="s">
        <v>81</v>
      </c>
      <c r="BK102" s="151">
        <f>ROUND(I102*H102,2)</f>
        <v>0</v>
      </c>
      <c r="BL102" s="13" t="s">
        <v>132</v>
      </c>
      <c r="BM102" s="13" t="s">
        <v>839</v>
      </c>
    </row>
    <row r="103" spans="2:65" s="1" customFormat="1" ht="29.25">
      <c r="B103" s="30"/>
      <c r="C103" s="31"/>
      <c r="D103" s="152" t="s">
        <v>135</v>
      </c>
      <c r="E103" s="31"/>
      <c r="F103" s="153" t="s">
        <v>840</v>
      </c>
      <c r="G103" s="31"/>
      <c r="H103" s="31"/>
      <c r="I103" s="99"/>
      <c r="J103" s="31"/>
      <c r="K103" s="31"/>
      <c r="L103" s="34"/>
      <c r="M103" s="154"/>
      <c r="N103" s="56"/>
      <c r="O103" s="56"/>
      <c r="P103" s="56"/>
      <c r="Q103" s="56"/>
      <c r="R103" s="56"/>
      <c r="S103" s="56"/>
      <c r="T103" s="57"/>
      <c r="AT103" s="13" t="s">
        <v>135</v>
      </c>
      <c r="AU103" s="13" t="s">
        <v>73</v>
      </c>
    </row>
    <row r="104" spans="2:65" s="1" customFormat="1" ht="19.5">
      <c r="B104" s="30"/>
      <c r="C104" s="31"/>
      <c r="D104" s="152" t="s">
        <v>148</v>
      </c>
      <c r="E104" s="31"/>
      <c r="F104" s="177" t="s">
        <v>841</v>
      </c>
      <c r="G104" s="31"/>
      <c r="H104" s="31"/>
      <c r="I104" s="99"/>
      <c r="J104" s="31"/>
      <c r="K104" s="31"/>
      <c r="L104" s="34"/>
      <c r="M104" s="154"/>
      <c r="N104" s="56"/>
      <c r="O104" s="56"/>
      <c r="P104" s="56"/>
      <c r="Q104" s="56"/>
      <c r="R104" s="56"/>
      <c r="S104" s="56"/>
      <c r="T104" s="57"/>
      <c r="AT104" s="13" t="s">
        <v>148</v>
      </c>
      <c r="AU104" s="13" t="s">
        <v>73</v>
      </c>
    </row>
    <row r="105" spans="2:65" s="8" customFormat="1" ht="11.25">
      <c r="B105" s="155"/>
      <c r="C105" s="156"/>
      <c r="D105" s="152" t="s">
        <v>137</v>
      </c>
      <c r="E105" s="157" t="s">
        <v>1</v>
      </c>
      <c r="F105" s="158" t="s">
        <v>842</v>
      </c>
      <c r="G105" s="156"/>
      <c r="H105" s="159">
        <v>4.2</v>
      </c>
      <c r="I105" s="160"/>
      <c r="J105" s="156"/>
      <c r="K105" s="156"/>
      <c r="L105" s="161"/>
      <c r="M105" s="162"/>
      <c r="N105" s="163"/>
      <c r="O105" s="163"/>
      <c r="P105" s="163"/>
      <c r="Q105" s="163"/>
      <c r="R105" s="163"/>
      <c r="S105" s="163"/>
      <c r="T105" s="164"/>
      <c r="AT105" s="165" t="s">
        <v>137</v>
      </c>
      <c r="AU105" s="165" t="s">
        <v>73</v>
      </c>
      <c r="AV105" s="8" t="s">
        <v>83</v>
      </c>
      <c r="AW105" s="8" t="s">
        <v>35</v>
      </c>
      <c r="AX105" s="8" t="s">
        <v>73</v>
      </c>
      <c r="AY105" s="165" t="s">
        <v>133</v>
      </c>
    </row>
    <row r="106" spans="2:65" s="8" customFormat="1" ht="11.25">
      <c r="B106" s="155"/>
      <c r="C106" s="156"/>
      <c r="D106" s="152" t="s">
        <v>137</v>
      </c>
      <c r="E106" s="157" t="s">
        <v>1</v>
      </c>
      <c r="F106" s="158" t="s">
        <v>843</v>
      </c>
      <c r="G106" s="156"/>
      <c r="H106" s="159">
        <v>7.8</v>
      </c>
      <c r="I106" s="160"/>
      <c r="J106" s="156"/>
      <c r="K106" s="156"/>
      <c r="L106" s="161"/>
      <c r="M106" s="162"/>
      <c r="N106" s="163"/>
      <c r="O106" s="163"/>
      <c r="P106" s="163"/>
      <c r="Q106" s="163"/>
      <c r="R106" s="163"/>
      <c r="S106" s="163"/>
      <c r="T106" s="164"/>
      <c r="AT106" s="165" t="s">
        <v>137</v>
      </c>
      <c r="AU106" s="165" t="s">
        <v>73</v>
      </c>
      <c r="AV106" s="8" t="s">
        <v>83</v>
      </c>
      <c r="AW106" s="8" t="s">
        <v>35</v>
      </c>
      <c r="AX106" s="8" t="s">
        <v>73</v>
      </c>
      <c r="AY106" s="165" t="s">
        <v>133</v>
      </c>
    </row>
    <row r="107" spans="2:65" s="8" customFormat="1" ht="11.25">
      <c r="B107" s="155"/>
      <c r="C107" s="156"/>
      <c r="D107" s="152" t="s">
        <v>137</v>
      </c>
      <c r="E107" s="157" t="s">
        <v>1</v>
      </c>
      <c r="F107" s="158" t="s">
        <v>844</v>
      </c>
      <c r="G107" s="156"/>
      <c r="H107" s="159">
        <v>37.200000000000003</v>
      </c>
      <c r="I107" s="160"/>
      <c r="J107" s="156"/>
      <c r="K107" s="156"/>
      <c r="L107" s="161"/>
      <c r="M107" s="162"/>
      <c r="N107" s="163"/>
      <c r="O107" s="163"/>
      <c r="P107" s="163"/>
      <c r="Q107" s="163"/>
      <c r="R107" s="163"/>
      <c r="S107" s="163"/>
      <c r="T107" s="164"/>
      <c r="AT107" s="165" t="s">
        <v>137</v>
      </c>
      <c r="AU107" s="165" t="s">
        <v>73</v>
      </c>
      <c r="AV107" s="8" t="s">
        <v>83</v>
      </c>
      <c r="AW107" s="8" t="s">
        <v>35</v>
      </c>
      <c r="AX107" s="8" t="s">
        <v>73</v>
      </c>
      <c r="AY107" s="165" t="s">
        <v>133</v>
      </c>
    </row>
    <row r="108" spans="2:65" s="8" customFormat="1" ht="11.25">
      <c r="B108" s="155"/>
      <c r="C108" s="156"/>
      <c r="D108" s="152" t="s">
        <v>137</v>
      </c>
      <c r="E108" s="157" t="s">
        <v>1</v>
      </c>
      <c r="F108" s="158" t="s">
        <v>845</v>
      </c>
      <c r="G108" s="156"/>
      <c r="H108" s="159">
        <v>7.8</v>
      </c>
      <c r="I108" s="160"/>
      <c r="J108" s="156"/>
      <c r="K108" s="156"/>
      <c r="L108" s="161"/>
      <c r="M108" s="162"/>
      <c r="N108" s="163"/>
      <c r="O108" s="163"/>
      <c r="P108" s="163"/>
      <c r="Q108" s="163"/>
      <c r="R108" s="163"/>
      <c r="S108" s="163"/>
      <c r="T108" s="164"/>
      <c r="AT108" s="165" t="s">
        <v>137</v>
      </c>
      <c r="AU108" s="165" t="s">
        <v>73</v>
      </c>
      <c r="AV108" s="8" t="s">
        <v>83</v>
      </c>
      <c r="AW108" s="8" t="s">
        <v>35</v>
      </c>
      <c r="AX108" s="8" t="s">
        <v>73</v>
      </c>
      <c r="AY108" s="165" t="s">
        <v>133</v>
      </c>
    </row>
    <row r="109" spans="2:65" s="8" customFormat="1" ht="11.25">
      <c r="B109" s="155"/>
      <c r="C109" s="156"/>
      <c r="D109" s="152" t="s">
        <v>137</v>
      </c>
      <c r="E109" s="157" t="s">
        <v>1</v>
      </c>
      <c r="F109" s="158" t="s">
        <v>846</v>
      </c>
      <c r="G109" s="156"/>
      <c r="H109" s="159">
        <v>4.2</v>
      </c>
      <c r="I109" s="160"/>
      <c r="J109" s="156"/>
      <c r="K109" s="156"/>
      <c r="L109" s="161"/>
      <c r="M109" s="162"/>
      <c r="N109" s="163"/>
      <c r="O109" s="163"/>
      <c r="P109" s="163"/>
      <c r="Q109" s="163"/>
      <c r="R109" s="163"/>
      <c r="S109" s="163"/>
      <c r="T109" s="164"/>
      <c r="AT109" s="165" t="s">
        <v>137</v>
      </c>
      <c r="AU109" s="165" t="s">
        <v>73</v>
      </c>
      <c r="AV109" s="8" t="s">
        <v>83</v>
      </c>
      <c r="AW109" s="8" t="s">
        <v>35</v>
      </c>
      <c r="AX109" s="8" t="s">
        <v>73</v>
      </c>
      <c r="AY109" s="165" t="s">
        <v>133</v>
      </c>
    </row>
    <row r="110" spans="2:65" s="9" customFormat="1" ht="11.25">
      <c r="B110" s="166"/>
      <c r="C110" s="167"/>
      <c r="D110" s="152" t="s">
        <v>137</v>
      </c>
      <c r="E110" s="168" t="s">
        <v>1</v>
      </c>
      <c r="F110" s="169" t="s">
        <v>142</v>
      </c>
      <c r="G110" s="167"/>
      <c r="H110" s="170">
        <v>61.2</v>
      </c>
      <c r="I110" s="171"/>
      <c r="J110" s="167"/>
      <c r="K110" s="167"/>
      <c r="L110" s="172"/>
      <c r="M110" s="173"/>
      <c r="N110" s="174"/>
      <c r="O110" s="174"/>
      <c r="P110" s="174"/>
      <c r="Q110" s="174"/>
      <c r="R110" s="174"/>
      <c r="S110" s="174"/>
      <c r="T110" s="175"/>
      <c r="AT110" s="176" t="s">
        <v>137</v>
      </c>
      <c r="AU110" s="176" t="s">
        <v>73</v>
      </c>
      <c r="AV110" s="9" t="s">
        <v>132</v>
      </c>
      <c r="AW110" s="9" t="s">
        <v>35</v>
      </c>
      <c r="AX110" s="9" t="s">
        <v>81</v>
      </c>
      <c r="AY110" s="176" t="s">
        <v>133</v>
      </c>
    </row>
    <row r="111" spans="2:65" s="1" customFormat="1" ht="22.5" customHeight="1">
      <c r="B111" s="30"/>
      <c r="C111" s="199" t="s">
        <v>170</v>
      </c>
      <c r="D111" s="199" t="s">
        <v>377</v>
      </c>
      <c r="E111" s="200" t="s">
        <v>847</v>
      </c>
      <c r="F111" s="201" t="s">
        <v>848</v>
      </c>
      <c r="G111" s="202" t="s">
        <v>173</v>
      </c>
      <c r="H111" s="203">
        <v>10.282</v>
      </c>
      <c r="I111" s="204"/>
      <c r="J111" s="205">
        <f>ROUND(I111*H111,2)</f>
        <v>0</v>
      </c>
      <c r="K111" s="201" t="s">
        <v>131</v>
      </c>
      <c r="L111" s="206"/>
      <c r="M111" s="207" t="s">
        <v>1</v>
      </c>
      <c r="N111" s="208" t="s">
        <v>44</v>
      </c>
      <c r="O111" s="56"/>
      <c r="P111" s="149">
        <f>O111*H111</f>
        <v>0</v>
      </c>
      <c r="Q111" s="149">
        <v>1</v>
      </c>
      <c r="R111" s="149">
        <f>Q111*H111</f>
        <v>10.282</v>
      </c>
      <c r="S111" s="149">
        <v>0</v>
      </c>
      <c r="T111" s="150">
        <f>S111*H111</f>
        <v>0</v>
      </c>
      <c r="AR111" s="13" t="s">
        <v>221</v>
      </c>
      <c r="AT111" s="13" t="s">
        <v>377</v>
      </c>
      <c r="AU111" s="13" t="s">
        <v>73</v>
      </c>
      <c r="AY111" s="13" t="s">
        <v>133</v>
      </c>
      <c r="BE111" s="151">
        <f>IF(N111="základní",J111,0)</f>
        <v>0</v>
      </c>
      <c r="BF111" s="151">
        <f>IF(N111="snížená",J111,0)</f>
        <v>0</v>
      </c>
      <c r="BG111" s="151">
        <f>IF(N111="zákl. přenesená",J111,0)</f>
        <v>0</v>
      </c>
      <c r="BH111" s="151">
        <f>IF(N111="sníž. přenesená",J111,0)</f>
        <v>0</v>
      </c>
      <c r="BI111" s="151">
        <f>IF(N111="nulová",J111,0)</f>
        <v>0</v>
      </c>
      <c r="BJ111" s="13" t="s">
        <v>81</v>
      </c>
      <c r="BK111" s="151">
        <f>ROUND(I111*H111,2)</f>
        <v>0</v>
      </c>
      <c r="BL111" s="13" t="s">
        <v>221</v>
      </c>
      <c r="BM111" s="13" t="s">
        <v>849</v>
      </c>
    </row>
    <row r="112" spans="2:65" s="1" customFormat="1" ht="11.25">
      <c r="B112" s="30"/>
      <c r="C112" s="31"/>
      <c r="D112" s="152" t="s">
        <v>135</v>
      </c>
      <c r="E112" s="31"/>
      <c r="F112" s="153" t="s">
        <v>848</v>
      </c>
      <c r="G112" s="31"/>
      <c r="H112" s="31"/>
      <c r="I112" s="99"/>
      <c r="J112" s="31"/>
      <c r="K112" s="31"/>
      <c r="L112" s="34"/>
      <c r="M112" s="154"/>
      <c r="N112" s="56"/>
      <c r="O112" s="56"/>
      <c r="P112" s="56"/>
      <c r="Q112" s="56"/>
      <c r="R112" s="56"/>
      <c r="S112" s="56"/>
      <c r="T112" s="57"/>
      <c r="AT112" s="13" t="s">
        <v>135</v>
      </c>
      <c r="AU112" s="13" t="s">
        <v>73</v>
      </c>
    </row>
    <row r="113" spans="2:65" s="1" customFormat="1" ht="22.5" customHeight="1">
      <c r="B113" s="30"/>
      <c r="C113" s="199" t="s">
        <v>181</v>
      </c>
      <c r="D113" s="199" t="s">
        <v>377</v>
      </c>
      <c r="E113" s="200" t="s">
        <v>850</v>
      </c>
      <c r="F113" s="201" t="s">
        <v>851</v>
      </c>
      <c r="G113" s="202" t="s">
        <v>173</v>
      </c>
      <c r="H113" s="203">
        <v>10.282</v>
      </c>
      <c r="I113" s="204"/>
      <c r="J113" s="205">
        <f>ROUND(I113*H113,2)</f>
        <v>0</v>
      </c>
      <c r="K113" s="201" t="s">
        <v>131</v>
      </c>
      <c r="L113" s="206"/>
      <c r="M113" s="207" t="s">
        <v>1</v>
      </c>
      <c r="N113" s="208" t="s">
        <v>44</v>
      </c>
      <c r="O113" s="56"/>
      <c r="P113" s="149">
        <f>O113*H113</f>
        <v>0</v>
      </c>
      <c r="Q113" s="149">
        <v>1</v>
      </c>
      <c r="R113" s="149">
        <f>Q113*H113</f>
        <v>10.282</v>
      </c>
      <c r="S113" s="149">
        <v>0</v>
      </c>
      <c r="T113" s="150">
        <f>S113*H113</f>
        <v>0</v>
      </c>
      <c r="AR113" s="13" t="s">
        <v>221</v>
      </c>
      <c r="AT113" s="13" t="s">
        <v>377</v>
      </c>
      <c r="AU113" s="13" t="s">
        <v>73</v>
      </c>
      <c r="AY113" s="13" t="s">
        <v>133</v>
      </c>
      <c r="BE113" s="151">
        <f>IF(N113="základní",J113,0)</f>
        <v>0</v>
      </c>
      <c r="BF113" s="151">
        <f>IF(N113="snížená",J113,0)</f>
        <v>0</v>
      </c>
      <c r="BG113" s="151">
        <f>IF(N113="zákl. přenesená",J113,0)</f>
        <v>0</v>
      </c>
      <c r="BH113" s="151">
        <f>IF(N113="sníž. přenesená",J113,0)</f>
        <v>0</v>
      </c>
      <c r="BI113" s="151">
        <f>IF(N113="nulová",J113,0)</f>
        <v>0</v>
      </c>
      <c r="BJ113" s="13" t="s">
        <v>81</v>
      </c>
      <c r="BK113" s="151">
        <f>ROUND(I113*H113,2)</f>
        <v>0</v>
      </c>
      <c r="BL113" s="13" t="s">
        <v>221</v>
      </c>
      <c r="BM113" s="13" t="s">
        <v>852</v>
      </c>
    </row>
    <row r="114" spans="2:65" s="1" customFormat="1" ht="11.25">
      <c r="B114" s="30"/>
      <c r="C114" s="31"/>
      <c r="D114" s="152" t="s">
        <v>135</v>
      </c>
      <c r="E114" s="31"/>
      <c r="F114" s="153" t="s">
        <v>851</v>
      </c>
      <c r="G114" s="31"/>
      <c r="H114" s="31"/>
      <c r="I114" s="99"/>
      <c r="J114" s="31"/>
      <c r="K114" s="31"/>
      <c r="L114" s="34"/>
      <c r="M114" s="154"/>
      <c r="N114" s="56"/>
      <c r="O114" s="56"/>
      <c r="P114" s="56"/>
      <c r="Q114" s="56"/>
      <c r="R114" s="56"/>
      <c r="S114" s="56"/>
      <c r="T114" s="57"/>
      <c r="AT114" s="13" t="s">
        <v>135</v>
      </c>
      <c r="AU114" s="13" t="s">
        <v>73</v>
      </c>
    </row>
    <row r="115" spans="2:65" s="1" customFormat="1" ht="22.5" customHeight="1">
      <c r="B115" s="30"/>
      <c r="C115" s="199" t="s">
        <v>186</v>
      </c>
      <c r="D115" s="199" t="s">
        <v>377</v>
      </c>
      <c r="E115" s="200" t="s">
        <v>853</v>
      </c>
      <c r="F115" s="201" t="s">
        <v>854</v>
      </c>
      <c r="G115" s="202" t="s">
        <v>173</v>
      </c>
      <c r="H115" s="203">
        <v>10.282</v>
      </c>
      <c r="I115" s="204"/>
      <c r="J115" s="205">
        <f>ROUND(I115*H115,2)</f>
        <v>0</v>
      </c>
      <c r="K115" s="201" t="s">
        <v>131</v>
      </c>
      <c r="L115" s="206"/>
      <c r="M115" s="207" t="s">
        <v>1</v>
      </c>
      <c r="N115" s="208" t="s">
        <v>44</v>
      </c>
      <c r="O115" s="56"/>
      <c r="P115" s="149">
        <f>O115*H115</f>
        <v>0</v>
      </c>
      <c r="Q115" s="149">
        <v>1</v>
      </c>
      <c r="R115" s="149">
        <f>Q115*H115</f>
        <v>10.282</v>
      </c>
      <c r="S115" s="149">
        <v>0</v>
      </c>
      <c r="T115" s="150">
        <f>S115*H115</f>
        <v>0</v>
      </c>
      <c r="AR115" s="13" t="s">
        <v>221</v>
      </c>
      <c r="AT115" s="13" t="s">
        <v>377</v>
      </c>
      <c r="AU115" s="13" t="s">
        <v>73</v>
      </c>
      <c r="AY115" s="13" t="s">
        <v>133</v>
      </c>
      <c r="BE115" s="151">
        <f>IF(N115="základní",J115,0)</f>
        <v>0</v>
      </c>
      <c r="BF115" s="151">
        <f>IF(N115="snížená",J115,0)</f>
        <v>0</v>
      </c>
      <c r="BG115" s="151">
        <f>IF(N115="zákl. přenesená",J115,0)</f>
        <v>0</v>
      </c>
      <c r="BH115" s="151">
        <f>IF(N115="sníž. přenesená",J115,0)</f>
        <v>0</v>
      </c>
      <c r="BI115" s="151">
        <f>IF(N115="nulová",J115,0)</f>
        <v>0</v>
      </c>
      <c r="BJ115" s="13" t="s">
        <v>81</v>
      </c>
      <c r="BK115" s="151">
        <f>ROUND(I115*H115,2)</f>
        <v>0</v>
      </c>
      <c r="BL115" s="13" t="s">
        <v>221</v>
      </c>
      <c r="BM115" s="13" t="s">
        <v>855</v>
      </c>
    </row>
    <row r="116" spans="2:65" s="1" customFormat="1" ht="11.25">
      <c r="B116" s="30"/>
      <c r="C116" s="31"/>
      <c r="D116" s="152" t="s">
        <v>135</v>
      </c>
      <c r="E116" s="31"/>
      <c r="F116" s="153" t="s">
        <v>854</v>
      </c>
      <c r="G116" s="31"/>
      <c r="H116" s="31"/>
      <c r="I116" s="99"/>
      <c r="J116" s="31"/>
      <c r="K116" s="31"/>
      <c r="L116" s="34"/>
      <c r="M116" s="154"/>
      <c r="N116" s="56"/>
      <c r="O116" s="56"/>
      <c r="P116" s="56"/>
      <c r="Q116" s="56"/>
      <c r="R116" s="56"/>
      <c r="S116" s="56"/>
      <c r="T116" s="57"/>
      <c r="AT116" s="13" t="s">
        <v>135</v>
      </c>
      <c r="AU116" s="13" t="s">
        <v>73</v>
      </c>
    </row>
    <row r="117" spans="2:65" s="1" customFormat="1" ht="22.5" customHeight="1">
      <c r="B117" s="30"/>
      <c r="C117" s="199" t="s">
        <v>191</v>
      </c>
      <c r="D117" s="199" t="s">
        <v>377</v>
      </c>
      <c r="E117" s="200" t="s">
        <v>856</v>
      </c>
      <c r="F117" s="201" t="s">
        <v>857</v>
      </c>
      <c r="G117" s="202" t="s">
        <v>291</v>
      </c>
      <c r="H117" s="203">
        <v>60</v>
      </c>
      <c r="I117" s="204"/>
      <c r="J117" s="205">
        <f>ROUND(I117*H117,2)</f>
        <v>0</v>
      </c>
      <c r="K117" s="201" t="s">
        <v>131</v>
      </c>
      <c r="L117" s="206"/>
      <c r="M117" s="207" t="s">
        <v>1</v>
      </c>
      <c r="N117" s="208" t="s">
        <v>44</v>
      </c>
      <c r="O117" s="56"/>
      <c r="P117" s="149">
        <f>O117*H117</f>
        <v>0</v>
      </c>
      <c r="Q117" s="149">
        <v>0</v>
      </c>
      <c r="R117" s="149">
        <f>Q117*H117</f>
        <v>0</v>
      </c>
      <c r="S117" s="149">
        <v>0</v>
      </c>
      <c r="T117" s="150">
        <f>S117*H117</f>
        <v>0</v>
      </c>
      <c r="AR117" s="13" t="s">
        <v>221</v>
      </c>
      <c r="AT117" s="13" t="s">
        <v>377</v>
      </c>
      <c r="AU117" s="13" t="s">
        <v>73</v>
      </c>
      <c r="AY117" s="13" t="s">
        <v>133</v>
      </c>
      <c r="BE117" s="151">
        <f>IF(N117="základní",J117,0)</f>
        <v>0</v>
      </c>
      <c r="BF117" s="151">
        <f>IF(N117="snížená",J117,0)</f>
        <v>0</v>
      </c>
      <c r="BG117" s="151">
        <f>IF(N117="zákl. přenesená",J117,0)</f>
        <v>0</v>
      </c>
      <c r="BH117" s="151">
        <f>IF(N117="sníž. přenesená",J117,0)</f>
        <v>0</v>
      </c>
      <c r="BI117" s="151">
        <f>IF(N117="nulová",J117,0)</f>
        <v>0</v>
      </c>
      <c r="BJ117" s="13" t="s">
        <v>81</v>
      </c>
      <c r="BK117" s="151">
        <f>ROUND(I117*H117,2)</f>
        <v>0</v>
      </c>
      <c r="BL117" s="13" t="s">
        <v>221</v>
      </c>
      <c r="BM117" s="13" t="s">
        <v>858</v>
      </c>
    </row>
    <row r="118" spans="2:65" s="1" customFormat="1" ht="11.25">
      <c r="B118" s="30"/>
      <c r="C118" s="31"/>
      <c r="D118" s="152" t="s">
        <v>135</v>
      </c>
      <c r="E118" s="31"/>
      <c r="F118" s="153" t="s">
        <v>857</v>
      </c>
      <c r="G118" s="31"/>
      <c r="H118" s="31"/>
      <c r="I118" s="99"/>
      <c r="J118" s="31"/>
      <c r="K118" s="31"/>
      <c r="L118" s="34"/>
      <c r="M118" s="209"/>
      <c r="N118" s="210"/>
      <c r="O118" s="210"/>
      <c r="P118" s="210"/>
      <c r="Q118" s="210"/>
      <c r="R118" s="210"/>
      <c r="S118" s="210"/>
      <c r="T118" s="211"/>
      <c r="AT118" s="13" t="s">
        <v>135</v>
      </c>
      <c r="AU118" s="13" t="s">
        <v>73</v>
      </c>
    </row>
    <row r="119" spans="2:65" s="1" customFormat="1" ht="6.95" customHeight="1">
      <c r="B119" s="42"/>
      <c r="C119" s="43"/>
      <c r="D119" s="43"/>
      <c r="E119" s="43"/>
      <c r="F119" s="43"/>
      <c r="G119" s="43"/>
      <c r="H119" s="43"/>
      <c r="I119" s="121"/>
      <c r="J119" s="43"/>
      <c r="K119" s="43"/>
      <c r="L119" s="34"/>
    </row>
  </sheetData>
  <sheetProtection algorithmName="SHA-512" hashValue="hu4Bjou7raMd+A72MsoTrgoghdIj2glxqKyG7takPeHl84kYT7BGqCg2PiZB6B6JjHe8gy/m9iNwIIho2Luu8A==" saltValue="bwKLSSDVg/pxAaRjaJb/N+2ZoI6P+1WB0b0Z386HR/v9mAXu10LcjmigjnEFgKkCah3XKXZGOkSUba4BMIyZHA==" spinCount="100000" sheet="1" objects="1" scenarios="1" formatColumns="0" formatRows="0" autoFilter="0"/>
  <autoFilter ref="C78:K118"/>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6"/>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95</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859</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ROUND((SUM(BE79:BE95)),  2)</f>
        <v>0</v>
      </c>
      <c r="I33" s="110">
        <v>0.21</v>
      </c>
      <c r="J33" s="109">
        <f>ROUND(((SUM(BE79:BE95))*I33),  2)</f>
        <v>0</v>
      </c>
      <c r="L33" s="34"/>
    </row>
    <row r="34" spans="2:12" s="1" customFormat="1" ht="14.45" customHeight="1">
      <c r="B34" s="34"/>
      <c r="E34" s="98" t="s">
        <v>45</v>
      </c>
      <c r="F34" s="109">
        <f>ROUND((SUM(BF79:BF95)),  2)</f>
        <v>0</v>
      </c>
      <c r="I34" s="110">
        <v>0.15</v>
      </c>
      <c r="J34" s="109">
        <f>ROUND(((SUM(BF79:BF95))*I34),  2)</f>
        <v>0</v>
      </c>
      <c r="L34" s="34"/>
    </row>
    <row r="35" spans="2:12" s="1" customFormat="1" ht="14.45" hidden="1" customHeight="1">
      <c r="B35" s="34"/>
      <c r="E35" s="98" t="s">
        <v>46</v>
      </c>
      <c r="F35" s="109">
        <f>ROUND((SUM(BG79:BG95)),  2)</f>
        <v>0</v>
      </c>
      <c r="I35" s="110">
        <v>0.21</v>
      </c>
      <c r="J35" s="109">
        <f>0</f>
        <v>0</v>
      </c>
      <c r="L35" s="34"/>
    </row>
    <row r="36" spans="2:12" s="1" customFormat="1" ht="14.45" hidden="1" customHeight="1">
      <c r="B36" s="34"/>
      <c r="E36" s="98" t="s">
        <v>47</v>
      </c>
      <c r="F36" s="109">
        <f>ROUND((SUM(BH79:BH95)),  2)</f>
        <v>0</v>
      </c>
      <c r="I36" s="110">
        <v>0.15</v>
      </c>
      <c r="J36" s="109">
        <f>0</f>
        <v>0</v>
      </c>
      <c r="L36" s="34"/>
    </row>
    <row r="37" spans="2:12" s="1" customFormat="1" ht="14.45" hidden="1" customHeight="1">
      <c r="B37" s="34"/>
      <c r="E37" s="98" t="s">
        <v>48</v>
      </c>
      <c r="F37" s="109">
        <f>ROUND((SUM(BI79:BI95)),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A.5 - Práce SSZT a SEE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A.5 - Práce SSZT a SEE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SUM(P80:P95)</f>
        <v>0</v>
      </c>
      <c r="Q79" s="64"/>
      <c r="R79" s="137">
        <f>SUM(R80:R95)</f>
        <v>0</v>
      </c>
      <c r="S79" s="64"/>
      <c r="T79" s="138">
        <f>SUM(T80:T95)</f>
        <v>0</v>
      </c>
      <c r="AT79" s="13" t="s">
        <v>72</v>
      </c>
      <c r="AU79" s="13" t="s">
        <v>112</v>
      </c>
      <c r="BK79" s="139">
        <f>SUM(BK80:BK95)</f>
        <v>0</v>
      </c>
    </row>
    <row r="80" spans="2:65" s="1" customFormat="1" ht="22.5" customHeight="1">
      <c r="B80" s="30"/>
      <c r="C80" s="140" t="s">
        <v>81</v>
      </c>
      <c r="D80" s="140" t="s">
        <v>127</v>
      </c>
      <c r="E80" s="141" t="s">
        <v>860</v>
      </c>
      <c r="F80" s="142" t="s">
        <v>861</v>
      </c>
      <c r="G80" s="143" t="s">
        <v>145</v>
      </c>
      <c r="H80" s="144">
        <v>3</v>
      </c>
      <c r="I80" s="145"/>
      <c r="J80" s="146">
        <f>ROUND(I80*H80,2)</f>
        <v>0</v>
      </c>
      <c r="K80" s="142" t="s">
        <v>131</v>
      </c>
      <c r="L80" s="34"/>
      <c r="M80" s="147" t="s">
        <v>1</v>
      </c>
      <c r="N80" s="148" t="s">
        <v>44</v>
      </c>
      <c r="O80" s="56"/>
      <c r="P80" s="149">
        <f>O80*H80</f>
        <v>0</v>
      </c>
      <c r="Q80" s="149">
        <v>0</v>
      </c>
      <c r="R80" s="149">
        <f>Q80*H80</f>
        <v>0</v>
      </c>
      <c r="S80" s="149">
        <v>0</v>
      </c>
      <c r="T80" s="150">
        <f>S80*H80</f>
        <v>0</v>
      </c>
      <c r="AR80" s="13" t="s">
        <v>221</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221</v>
      </c>
      <c r="BM80" s="13" t="s">
        <v>862</v>
      </c>
    </row>
    <row r="81" spans="2:65" s="1" customFormat="1" ht="11.25">
      <c r="B81" s="30"/>
      <c r="C81" s="31"/>
      <c r="D81" s="152" t="s">
        <v>135</v>
      </c>
      <c r="E81" s="31"/>
      <c r="F81" s="153" t="s">
        <v>861</v>
      </c>
      <c r="G81" s="31"/>
      <c r="H81" s="31"/>
      <c r="I81" s="99"/>
      <c r="J81" s="31"/>
      <c r="K81" s="31"/>
      <c r="L81" s="34"/>
      <c r="M81" s="154"/>
      <c r="N81" s="56"/>
      <c r="O81" s="56"/>
      <c r="P81" s="56"/>
      <c r="Q81" s="56"/>
      <c r="R81" s="56"/>
      <c r="S81" s="56"/>
      <c r="T81" s="57"/>
      <c r="AT81" s="13" t="s">
        <v>135</v>
      </c>
      <c r="AU81" s="13" t="s">
        <v>73</v>
      </c>
    </row>
    <row r="82" spans="2:65" s="1" customFormat="1" ht="22.5" customHeight="1">
      <c r="B82" s="30"/>
      <c r="C82" s="140" t="s">
        <v>83</v>
      </c>
      <c r="D82" s="140" t="s">
        <v>127</v>
      </c>
      <c r="E82" s="141" t="s">
        <v>863</v>
      </c>
      <c r="F82" s="142" t="s">
        <v>864</v>
      </c>
      <c r="G82" s="143" t="s">
        <v>145</v>
      </c>
      <c r="H82" s="144">
        <v>3</v>
      </c>
      <c r="I82" s="145"/>
      <c r="J82" s="146">
        <f>ROUND(I82*H82,2)</f>
        <v>0</v>
      </c>
      <c r="K82" s="142" t="s">
        <v>131</v>
      </c>
      <c r="L82" s="34"/>
      <c r="M82" s="147" t="s">
        <v>1</v>
      </c>
      <c r="N82" s="148" t="s">
        <v>44</v>
      </c>
      <c r="O82" s="56"/>
      <c r="P82" s="149">
        <f>O82*H82</f>
        <v>0</v>
      </c>
      <c r="Q82" s="149">
        <v>0</v>
      </c>
      <c r="R82" s="149">
        <f>Q82*H82</f>
        <v>0</v>
      </c>
      <c r="S82" s="149">
        <v>0</v>
      </c>
      <c r="T82" s="150">
        <f>S82*H82</f>
        <v>0</v>
      </c>
      <c r="AR82" s="13" t="s">
        <v>221</v>
      </c>
      <c r="AT82" s="13" t="s">
        <v>127</v>
      </c>
      <c r="AU82" s="13" t="s">
        <v>73</v>
      </c>
      <c r="AY82" s="13" t="s">
        <v>133</v>
      </c>
      <c r="BE82" s="151">
        <f>IF(N82="základní",J82,0)</f>
        <v>0</v>
      </c>
      <c r="BF82" s="151">
        <f>IF(N82="snížená",J82,0)</f>
        <v>0</v>
      </c>
      <c r="BG82" s="151">
        <f>IF(N82="zákl. přenesená",J82,0)</f>
        <v>0</v>
      </c>
      <c r="BH82" s="151">
        <f>IF(N82="sníž. přenesená",J82,0)</f>
        <v>0</v>
      </c>
      <c r="BI82" s="151">
        <f>IF(N82="nulová",J82,0)</f>
        <v>0</v>
      </c>
      <c r="BJ82" s="13" t="s">
        <v>81</v>
      </c>
      <c r="BK82" s="151">
        <f>ROUND(I82*H82,2)</f>
        <v>0</v>
      </c>
      <c r="BL82" s="13" t="s">
        <v>221</v>
      </c>
      <c r="BM82" s="13" t="s">
        <v>865</v>
      </c>
    </row>
    <row r="83" spans="2:65" s="1" customFormat="1" ht="19.5">
      <c r="B83" s="30"/>
      <c r="C83" s="31"/>
      <c r="D83" s="152" t="s">
        <v>135</v>
      </c>
      <c r="E83" s="31"/>
      <c r="F83" s="153" t="s">
        <v>866</v>
      </c>
      <c r="G83" s="31"/>
      <c r="H83" s="31"/>
      <c r="I83" s="99"/>
      <c r="J83" s="31"/>
      <c r="K83" s="31"/>
      <c r="L83" s="34"/>
      <c r="M83" s="154"/>
      <c r="N83" s="56"/>
      <c r="O83" s="56"/>
      <c r="P83" s="56"/>
      <c r="Q83" s="56"/>
      <c r="R83" s="56"/>
      <c r="S83" s="56"/>
      <c r="T83" s="57"/>
      <c r="AT83" s="13" t="s">
        <v>135</v>
      </c>
      <c r="AU83" s="13" t="s">
        <v>73</v>
      </c>
    </row>
    <row r="84" spans="2:65" s="1" customFormat="1" ht="22.5" customHeight="1">
      <c r="B84" s="30"/>
      <c r="C84" s="140" t="s">
        <v>126</v>
      </c>
      <c r="D84" s="140" t="s">
        <v>127</v>
      </c>
      <c r="E84" s="141" t="s">
        <v>867</v>
      </c>
      <c r="F84" s="142" t="s">
        <v>868</v>
      </c>
      <c r="G84" s="143" t="s">
        <v>145</v>
      </c>
      <c r="H84" s="144">
        <v>3</v>
      </c>
      <c r="I84" s="145"/>
      <c r="J84" s="146">
        <f>ROUND(I84*H84,2)</f>
        <v>0</v>
      </c>
      <c r="K84" s="142" t="s">
        <v>131</v>
      </c>
      <c r="L84" s="34"/>
      <c r="M84" s="147" t="s">
        <v>1</v>
      </c>
      <c r="N84" s="148" t="s">
        <v>44</v>
      </c>
      <c r="O84" s="56"/>
      <c r="P84" s="149">
        <f>O84*H84</f>
        <v>0</v>
      </c>
      <c r="Q84" s="149">
        <v>0</v>
      </c>
      <c r="R84" s="149">
        <f>Q84*H84</f>
        <v>0</v>
      </c>
      <c r="S84" s="149">
        <v>0</v>
      </c>
      <c r="T84" s="150">
        <f>S84*H84</f>
        <v>0</v>
      </c>
      <c r="AR84" s="13" t="s">
        <v>221</v>
      </c>
      <c r="AT84" s="13" t="s">
        <v>127</v>
      </c>
      <c r="AU84" s="13" t="s">
        <v>73</v>
      </c>
      <c r="AY84" s="13" t="s">
        <v>133</v>
      </c>
      <c r="BE84" s="151">
        <f>IF(N84="základní",J84,0)</f>
        <v>0</v>
      </c>
      <c r="BF84" s="151">
        <f>IF(N84="snížená",J84,0)</f>
        <v>0</v>
      </c>
      <c r="BG84" s="151">
        <f>IF(N84="zákl. přenesená",J84,0)</f>
        <v>0</v>
      </c>
      <c r="BH84" s="151">
        <f>IF(N84="sníž. přenesená",J84,0)</f>
        <v>0</v>
      </c>
      <c r="BI84" s="151">
        <f>IF(N84="nulová",J84,0)</f>
        <v>0</v>
      </c>
      <c r="BJ84" s="13" t="s">
        <v>81</v>
      </c>
      <c r="BK84" s="151">
        <f>ROUND(I84*H84,2)</f>
        <v>0</v>
      </c>
      <c r="BL84" s="13" t="s">
        <v>221</v>
      </c>
      <c r="BM84" s="13" t="s">
        <v>869</v>
      </c>
    </row>
    <row r="85" spans="2:65" s="1" customFormat="1" ht="11.25">
      <c r="B85" s="30"/>
      <c r="C85" s="31"/>
      <c r="D85" s="152" t="s">
        <v>135</v>
      </c>
      <c r="E85" s="31"/>
      <c r="F85" s="153" t="s">
        <v>868</v>
      </c>
      <c r="G85" s="31"/>
      <c r="H85" s="31"/>
      <c r="I85" s="99"/>
      <c r="J85" s="31"/>
      <c r="K85" s="31"/>
      <c r="L85" s="34"/>
      <c r="M85" s="154"/>
      <c r="N85" s="56"/>
      <c r="O85" s="56"/>
      <c r="P85" s="56"/>
      <c r="Q85" s="56"/>
      <c r="R85" s="56"/>
      <c r="S85" s="56"/>
      <c r="T85" s="57"/>
      <c r="AT85" s="13" t="s">
        <v>135</v>
      </c>
      <c r="AU85" s="13" t="s">
        <v>73</v>
      </c>
    </row>
    <row r="86" spans="2:65" s="1" customFormat="1" ht="22.5" customHeight="1">
      <c r="B86" s="30"/>
      <c r="C86" s="140" t="s">
        <v>132</v>
      </c>
      <c r="D86" s="140" t="s">
        <v>127</v>
      </c>
      <c r="E86" s="141" t="s">
        <v>870</v>
      </c>
      <c r="F86" s="142" t="s">
        <v>871</v>
      </c>
      <c r="G86" s="143" t="s">
        <v>145</v>
      </c>
      <c r="H86" s="144">
        <v>3</v>
      </c>
      <c r="I86" s="145"/>
      <c r="J86" s="146">
        <f>ROUND(I86*H86,2)</f>
        <v>0</v>
      </c>
      <c r="K86" s="142" t="s">
        <v>131</v>
      </c>
      <c r="L86" s="34"/>
      <c r="M86" s="147" t="s">
        <v>1</v>
      </c>
      <c r="N86" s="148" t="s">
        <v>44</v>
      </c>
      <c r="O86" s="56"/>
      <c r="P86" s="149">
        <f>O86*H86</f>
        <v>0</v>
      </c>
      <c r="Q86" s="149">
        <v>0</v>
      </c>
      <c r="R86" s="149">
        <f>Q86*H86</f>
        <v>0</v>
      </c>
      <c r="S86" s="149">
        <v>0</v>
      </c>
      <c r="T86" s="150">
        <f>S86*H86</f>
        <v>0</v>
      </c>
      <c r="AR86" s="13" t="s">
        <v>221</v>
      </c>
      <c r="AT86" s="13" t="s">
        <v>127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221</v>
      </c>
      <c r="BM86" s="13" t="s">
        <v>872</v>
      </c>
    </row>
    <row r="87" spans="2:65" s="1" customFormat="1" ht="11.25">
      <c r="B87" s="30"/>
      <c r="C87" s="31"/>
      <c r="D87" s="152" t="s">
        <v>135</v>
      </c>
      <c r="E87" s="31"/>
      <c r="F87" s="153" t="s">
        <v>871</v>
      </c>
      <c r="G87" s="31"/>
      <c r="H87" s="31"/>
      <c r="I87" s="99"/>
      <c r="J87" s="31"/>
      <c r="K87" s="31"/>
      <c r="L87" s="34"/>
      <c r="M87" s="154"/>
      <c r="N87" s="56"/>
      <c r="O87" s="56"/>
      <c r="P87" s="56"/>
      <c r="Q87" s="56"/>
      <c r="R87" s="56"/>
      <c r="S87" s="56"/>
      <c r="T87" s="57"/>
      <c r="AT87" s="13" t="s">
        <v>135</v>
      </c>
      <c r="AU87" s="13" t="s">
        <v>73</v>
      </c>
    </row>
    <row r="88" spans="2:65" s="1" customFormat="1" ht="22.5" customHeight="1">
      <c r="B88" s="30"/>
      <c r="C88" s="140" t="s">
        <v>150</v>
      </c>
      <c r="D88" s="140" t="s">
        <v>127</v>
      </c>
      <c r="E88" s="141" t="s">
        <v>873</v>
      </c>
      <c r="F88" s="142" t="s">
        <v>874</v>
      </c>
      <c r="G88" s="143" t="s">
        <v>145</v>
      </c>
      <c r="H88" s="144">
        <v>3</v>
      </c>
      <c r="I88" s="145"/>
      <c r="J88" s="146">
        <f>ROUND(I88*H88,2)</f>
        <v>0</v>
      </c>
      <c r="K88" s="142" t="s">
        <v>131</v>
      </c>
      <c r="L88" s="34"/>
      <c r="M88" s="147" t="s">
        <v>1</v>
      </c>
      <c r="N88" s="148" t="s">
        <v>44</v>
      </c>
      <c r="O88" s="56"/>
      <c r="P88" s="149">
        <f>O88*H88</f>
        <v>0</v>
      </c>
      <c r="Q88" s="149">
        <v>0</v>
      </c>
      <c r="R88" s="149">
        <f>Q88*H88</f>
        <v>0</v>
      </c>
      <c r="S88" s="149">
        <v>0</v>
      </c>
      <c r="T88" s="150">
        <f>S88*H88</f>
        <v>0</v>
      </c>
      <c r="AR88" s="13" t="s">
        <v>221</v>
      </c>
      <c r="AT88" s="13" t="s">
        <v>127</v>
      </c>
      <c r="AU88" s="13" t="s">
        <v>73</v>
      </c>
      <c r="AY88" s="13" t="s">
        <v>133</v>
      </c>
      <c r="BE88" s="151">
        <f>IF(N88="základní",J88,0)</f>
        <v>0</v>
      </c>
      <c r="BF88" s="151">
        <f>IF(N88="snížená",J88,0)</f>
        <v>0</v>
      </c>
      <c r="BG88" s="151">
        <f>IF(N88="zákl. přenesená",J88,0)</f>
        <v>0</v>
      </c>
      <c r="BH88" s="151">
        <f>IF(N88="sníž. přenesená",J88,0)</f>
        <v>0</v>
      </c>
      <c r="BI88" s="151">
        <f>IF(N88="nulová",J88,0)</f>
        <v>0</v>
      </c>
      <c r="BJ88" s="13" t="s">
        <v>81</v>
      </c>
      <c r="BK88" s="151">
        <f>ROUND(I88*H88,2)</f>
        <v>0</v>
      </c>
      <c r="BL88" s="13" t="s">
        <v>221</v>
      </c>
      <c r="BM88" s="13" t="s">
        <v>875</v>
      </c>
    </row>
    <row r="89" spans="2:65" s="1" customFormat="1" ht="11.25">
      <c r="B89" s="30"/>
      <c r="C89" s="31"/>
      <c r="D89" s="152" t="s">
        <v>135</v>
      </c>
      <c r="E89" s="31"/>
      <c r="F89" s="153" t="s">
        <v>874</v>
      </c>
      <c r="G89" s="31"/>
      <c r="H89" s="31"/>
      <c r="I89" s="99"/>
      <c r="J89" s="31"/>
      <c r="K89" s="31"/>
      <c r="L89" s="34"/>
      <c r="M89" s="154"/>
      <c r="N89" s="56"/>
      <c r="O89" s="56"/>
      <c r="P89" s="56"/>
      <c r="Q89" s="56"/>
      <c r="R89" s="56"/>
      <c r="S89" s="56"/>
      <c r="T89" s="57"/>
      <c r="AT89" s="13" t="s">
        <v>135</v>
      </c>
      <c r="AU89" s="13" t="s">
        <v>73</v>
      </c>
    </row>
    <row r="90" spans="2:65" s="1" customFormat="1" ht="22.5" customHeight="1">
      <c r="B90" s="30"/>
      <c r="C90" s="140" t="s">
        <v>157</v>
      </c>
      <c r="D90" s="140" t="s">
        <v>127</v>
      </c>
      <c r="E90" s="141" t="s">
        <v>876</v>
      </c>
      <c r="F90" s="142" t="s">
        <v>877</v>
      </c>
      <c r="G90" s="143" t="s">
        <v>145</v>
      </c>
      <c r="H90" s="144">
        <v>10</v>
      </c>
      <c r="I90" s="145"/>
      <c r="J90" s="146">
        <f>ROUND(I90*H90,2)</f>
        <v>0</v>
      </c>
      <c r="K90" s="142" t="s">
        <v>131</v>
      </c>
      <c r="L90" s="34"/>
      <c r="M90" s="147" t="s">
        <v>1</v>
      </c>
      <c r="N90" s="148" t="s">
        <v>44</v>
      </c>
      <c r="O90" s="56"/>
      <c r="P90" s="149">
        <f>O90*H90</f>
        <v>0</v>
      </c>
      <c r="Q90" s="149">
        <v>0</v>
      </c>
      <c r="R90" s="149">
        <f>Q90*H90</f>
        <v>0</v>
      </c>
      <c r="S90" s="149">
        <v>0</v>
      </c>
      <c r="T90" s="150">
        <f>S90*H90</f>
        <v>0</v>
      </c>
      <c r="AR90" s="13" t="s">
        <v>221</v>
      </c>
      <c r="AT90" s="13" t="s">
        <v>127</v>
      </c>
      <c r="AU90" s="13" t="s">
        <v>73</v>
      </c>
      <c r="AY90" s="13" t="s">
        <v>133</v>
      </c>
      <c r="BE90" s="151">
        <f>IF(N90="základní",J90,0)</f>
        <v>0</v>
      </c>
      <c r="BF90" s="151">
        <f>IF(N90="snížená",J90,0)</f>
        <v>0</v>
      </c>
      <c r="BG90" s="151">
        <f>IF(N90="zákl. přenesená",J90,0)</f>
        <v>0</v>
      </c>
      <c r="BH90" s="151">
        <f>IF(N90="sníž. přenesená",J90,0)</f>
        <v>0</v>
      </c>
      <c r="BI90" s="151">
        <f>IF(N90="nulová",J90,0)</f>
        <v>0</v>
      </c>
      <c r="BJ90" s="13" t="s">
        <v>81</v>
      </c>
      <c r="BK90" s="151">
        <f>ROUND(I90*H90,2)</f>
        <v>0</v>
      </c>
      <c r="BL90" s="13" t="s">
        <v>221</v>
      </c>
      <c r="BM90" s="13" t="s">
        <v>878</v>
      </c>
    </row>
    <row r="91" spans="2:65" s="1" customFormat="1" ht="11.25">
      <c r="B91" s="30"/>
      <c r="C91" s="31"/>
      <c r="D91" s="152" t="s">
        <v>135</v>
      </c>
      <c r="E91" s="31"/>
      <c r="F91" s="153" t="s">
        <v>879</v>
      </c>
      <c r="G91" s="31"/>
      <c r="H91" s="31"/>
      <c r="I91" s="99"/>
      <c r="J91" s="31"/>
      <c r="K91" s="31"/>
      <c r="L91" s="34"/>
      <c r="M91" s="154"/>
      <c r="N91" s="56"/>
      <c r="O91" s="56"/>
      <c r="P91" s="56"/>
      <c r="Q91" s="56"/>
      <c r="R91" s="56"/>
      <c r="S91" s="56"/>
      <c r="T91" s="57"/>
      <c r="AT91" s="13" t="s">
        <v>135</v>
      </c>
      <c r="AU91" s="13" t="s">
        <v>73</v>
      </c>
    </row>
    <row r="92" spans="2:65" s="1" customFormat="1" ht="22.5" customHeight="1">
      <c r="B92" s="30"/>
      <c r="C92" s="140" t="s">
        <v>164</v>
      </c>
      <c r="D92" s="140" t="s">
        <v>127</v>
      </c>
      <c r="E92" s="141" t="s">
        <v>880</v>
      </c>
      <c r="F92" s="142" t="s">
        <v>881</v>
      </c>
      <c r="G92" s="143" t="s">
        <v>145</v>
      </c>
      <c r="H92" s="144">
        <v>10</v>
      </c>
      <c r="I92" s="145"/>
      <c r="J92" s="146">
        <f>ROUND(I92*H92,2)</f>
        <v>0</v>
      </c>
      <c r="K92" s="142" t="s">
        <v>131</v>
      </c>
      <c r="L92" s="34"/>
      <c r="M92" s="147" t="s">
        <v>1</v>
      </c>
      <c r="N92" s="148" t="s">
        <v>44</v>
      </c>
      <c r="O92" s="56"/>
      <c r="P92" s="149">
        <f>O92*H92</f>
        <v>0</v>
      </c>
      <c r="Q92" s="149">
        <v>0</v>
      </c>
      <c r="R92" s="149">
        <f>Q92*H92</f>
        <v>0</v>
      </c>
      <c r="S92" s="149">
        <v>0</v>
      </c>
      <c r="T92" s="150">
        <f>S92*H92</f>
        <v>0</v>
      </c>
      <c r="AR92" s="13" t="s">
        <v>221</v>
      </c>
      <c r="AT92" s="13" t="s">
        <v>127</v>
      </c>
      <c r="AU92" s="13" t="s">
        <v>73</v>
      </c>
      <c r="AY92" s="13" t="s">
        <v>133</v>
      </c>
      <c r="BE92" s="151">
        <f>IF(N92="základní",J92,0)</f>
        <v>0</v>
      </c>
      <c r="BF92" s="151">
        <f>IF(N92="snížená",J92,0)</f>
        <v>0</v>
      </c>
      <c r="BG92" s="151">
        <f>IF(N92="zákl. přenesená",J92,0)</f>
        <v>0</v>
      </c>
      <c r="BH92" s="151">
        <f>IF(N92="sníž. přenesená",J92,0)</f>
        <v>0</v>
      </c>
      <c r="BI92" s="151">
        <f>IF(N92="nulová",J92,0)</f>
        <v>0</v>
      </c>
      <c r="BJ92" s="13" t="s">
        <v>81</v>
      </c>
      <c r="BK92" s="151">
        <f>ROUND(I92*H92,2)</f>
        <v>0</v>
      </c>
      <c r="BL92" s="13" t="s">
        <v>221</v>
      </c>
      <c r="BM92" s="13" t="s">
        <v>882</v>
      </c>
    </row>
    <row r="93" spans="2:65" s="1" customFormat="1" ht="11.25">
      <c r="B93" s="30"/>
      <c r="C93" s="31"/>
      <c r="D93" s="152" t="s">
        <v>135</v>
      </c>
      <c r="E93" s="31"/>
      <c r="F93" s="153" t="s">
        <v>881</v>
      </c>
      <c r="G93" s="31"/>
      <c r="H93" s="31"/>
      <c r="I93" s="99"/>
      <c r="J93" s="31"/>
      <c r="K93" s="31"/>
      <c r="L93" s="34"/>
      <c r="M93" s="154"/>
      <c r="N93" s="56"/>
      <c r="O93" s="56"/>
      <c r="P93" s="56"/>
      <c r="Q93" s="56"/>
      <c r="R93" s="56"/>
      <c r="S93" s="56"/>
      <c r="T93" s="57"/>
      <c r="AT93" s="13" t="s">
        <v>135</v>
      </c>
      <c r="AU93" s="13" t="s">
        <v>73</v>
      </c>
    </row>
    <row r="94" spans="2:65" s="1" customFormat="1" ht="22.5" customHeight="1">
      <c r="B94" s="30"/>
      <c r="C94" s="140" t="s">
        <v>170</v>
      </c>
      <c r="D94" s="140" t="s">
        <v>127</v>
      </c>
      <c r="E94" s="141" t="s">
        <v>883</v>
      </c>
      <c r="F94" s="142" t="s">
        <v>884</v>
      </c>
      <c r="G94" s="143" t="s">
        <v>145</v>
      </c>
      <c r="H94" s="144">
        <v>1</v>
      </c>
      <c r="I94" s="145"/>
      <c r="J94" s="146">
        <f>ROUND(I94*H94,2)</f>
        <v>0</v>
      </c>
      <c r="K94" s="142" t="s">
        <v>131</v>
      </c>
      <c r="L94" s="34"/>
      <c r="M94" s="147" t="s">
        <v>1</v>
      </c>
      <c r="N94" s="148" t="s">
        <v>44</v>
      </c>
      <c r="O94" s="56"/>
      <c r="P94" s="149">
        <f>O94*H94</f>
        <v>0</v>
      </c>
      <c r="Q94" s="149">
        <v>0</v>
      </c>
      <c r="R94" s="149">
        <f>Q94*H94</f>
        <v>0</v>
      </c>
      <c r="S94" s="149">
        <v>0</v>
      </c>
      <c r="T94" s="150">
        <f>S94*H94</f>
        <v>0</v>
      </c>
      <c r="AR94" s="13" t="s">
        <v>132</v>
      </c>
      <c r="AT94" s="13" t="s">
        <v>127</v>
      </c>
      <c r="AU94" s="13" t="s">
        <v>73</v>
      </c>
      <c r="AY94" s="13" t="s">
        <v>133</v>
      </c>
      <c r="BE94" s="151">
        <f>IF(N94="základní",J94,0)</f>
        <v>0</v>
      </c>
      <c r="BF94" s="151">
        <f>IF(N94="snížená",J94,0)</f>
        <v>0</v>
      </c>
      <c r="BG94" s="151">
        <f>IF(N94="zákl. přenesená",J94,0)</f>
        <v>0</v>
      </c>
      <c r="BH94" s="151">
        <f>IF(N94="sníž. přenesená",J94,0)</f>
        <v>0</v>
      </c>
      <c r="BI94" s="151">
        <f>IF(N94="nulová",J94,0)</f>
        <v>0</v>
      </c>
      <c r="BJ94" s="13" t="s">
        <v>81</v>
      </c>
      <c r="BK94" s="151">
        <f>ROUND(I94*H94,2)</f>
        <v>0</v>
      </c>
      <c r="BL94" s="13" t="s">
        <v>132</v>
      </c>
      <c r="BM94" s="13" t="s">
        <v>885</v>
      </c>
    </row>
    <row r="95" spans="2:65" s="1" customFormat="1" ht="29.25">
      <c r="B95" s="30"/>
      <c r="C95" s="31"/>
      <c r="D95" s="152" t="s">
        <v>135</v>
      </c>
      <c r="E95" s="31"/>
      <c r="F95" s="153" t="s">
        <v>886</v>
      </c>
      <c r="G95" s="31"/>
      <c r="H95" s="31"/>
      <c r="I95" s="99"/>
      <c r="J95" s="31"/>
      <c r="K95" s="31"/>
      <c r="L95" s="34"/>
      <c r="M95" s="209"/>
      <c r="N95" s="210"/>
      <c r="O95" s="210"/>
      <c r="P95" s="210"/>
      <c r="Q95" s="210"/>
      <c r="R95" s="210"/>
      <c r="S95" s="210"/>
      <c r="T95" s="211"/>
      <c r="AT95" s="13" t="s">
        <v>135</v>
      </c>
      <c r="AU95" s="13" t="s">
        <v>73</v>
      </c>
    </row>
    <row r="96" spans="2:65" s="1" customFormat="1" ht="6.95" customHeight="1">
      <c r="B96" s="42"/>
      <c r="C96" s="43"/>
      <c r="D96" s="43"/>
      <c r="E96" s="43"/>
      <c r="F96" s="43"/>
      <c r="G96" s="43"/>
      <c r="H96" s="43"/>
      <c r="I96" s="121"/>
      <c r="J96" s="43"/>
      <c r="K96" s="43"/>
      <c r="L96" s="34"/>
    </row>
  </sheetData>
  <sheetProtection algorithmName="SHA-512" hashValue="Tj2xks3cHKNV7gC/2yeiVY3T7W/Fd9G9g4QEsA9vgv5v0FKRFWwKgu1O/iq4ydBPcICh9ChjVvWJrH5nWparUw==" saltValue="FScr0daBFsQ6N1YkWBNRT6m3zxUOC+4mYW4bIb/T8ONkCNACkLk5bTXWunkb2n+y4VTXd6iRLqETZ9Gqitz22Q==" spinCount="100000" sheet="1" objects="1" scenarios="1" formatColumns="0" formatRows="0" autoFilter="0"/>
  <autoFilter ref="C78:K95"/>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98</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887</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ROUND((SUM(BE79:BE100)),  2)</f>
        <v>0</v>
      </c>
      <c r="I33" s="110">
        <v>0.21</v>
      </c>
      <c r="J33" s="109">
        <f>ROUND(((SUM(BE79:BE100))*I33),  2)</f>
        <v>0</v>
      </c>
      <c r="L33" s="34"/>
    </row>
    <row r="34" spans="2:12" s="1" customFormat="1" ht="14.45" customHeight="1">
      <c r="B34" s="34"/>
      <c r="E34" s="98" t="s">
        <v>45</v>
      </c>
      <c r="F34" s="109">
        <f>ROUND((SUM(BF79:BF100)),  2)</f>
        <v>0</v>
      </c>
      <c r="I34" s="110">
        <v>0.15</v>
      </c>
      <c r="J34" s="109">
        <f>ROUND(((SUM(BF79:BF100))*I34),  2)</f>
        <v>0</v>
      </c>
      <c r="L34" s="34"/>
    </row>
    <row r="35" spans="2:12" s="1" customFormat="1" ht="14.45" hidden="1" customHeight="1">
      <c r="B35" s="34"/>
      <c r="E35" s="98" t="s">
        <v>46</v>
      </c>
      <c r="F35" s="109">
        <f>ROUND((SUM(BG79:BG100)),  2)</f>
        <v>0</v>
      </c>
      <c r="I35" s="110">
        <v>0.21</v>
      </c>
      <c r="J35" s="109">
        <f>0</f>
        <v>0</v>
      </c>
      <c r="L35" s="34"/>
    </row>
    <row r="36" spans="2:12" s="1" customFormat="1" ht="14.45" hidden="1" customHeight="1">
      <c r="B36" s="34"/>
      <c r="E36" s="98" t="s">
        <v>47</v>
      </c>
      <c r="F36" s="109">
        <f>ROUND((SUM(BH79:BH100)),  2)</f>
        <v>0</v>
      </c>
      <c r="I36" s="110">
        <v>0.15</v>
      </c>
      <c r="J36" s="109">
        <f>0</f>
        <v>0</v>
      </c>
      <c r="L36" s="34"/>
    </row>
    <row r="37" spans="2:12" s="1" customFormat="1" ht="14.45" hidden="1" customHeight="1">
      <c r="B37" s="34"/>
      <c r="E37" s="98" t="s">
        <v>48</v>
      </c>
      <c r="F37" s="109">
        <f>ROUND((SUM(BI79:BI100)),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A.6 - Přepravy a manipulace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A.6 - Přepravy a manipulace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SUM(P80:P100)</f>
        <v>0</v>
      </c>
      <c r="Q79" s="64"/>
      <c r="R79" s="137">
        <f>SUM(R80:R100)</f>
        <v>0</v>
      </c>
      <c r="S79" s="64"/>
      <c r="T79" s="138">
        <f>SUM(T80:T100)</f>
        <v>0</v>
      </c>
      <c r="AT79" s="13" t="s">
        <v>72</v>
      </c>
      <c r="AU79" s="13" t="s">
        <v>112</v>
      </c>
      <c r="BK79" s="139">
        <f>SUM(BK80:BK100)</f>
        <v>0</v>
      </c>
    </row>
    <row r="80" spans="2:65" s="1" customFormat="1" ht="22.5" customHeight="1">
      <c r="B80" s="30"/>
      <c r="C80" s="140" t="s">
        <v>81</v>
      </c>
      <c r="D80" s="140" t="s">
        <v>127</v>
      </c>
      <c r="E80" s="141" t="s">
        <v>888</v>
      </c>
      <c r="F80" s="142" t="s">
        <v>889</v>
      </c>
      <c r="G80" s="143" t="s">
        <v>173</v>
      </c>
      <c r="H80" s="144">
        <v>43.276000000000003</v>
      </c>
      <c r="I80" s="145"/>
      <c r="J80" s="146">
        <f>ROUND(I80*H80,2)</f>
        <v>0</v>
      </c>
      <c r="K80" s="142" t="s">
        <v>131</v>
      </c>
      <c r="L80" s="34"/>
      <c r="M80" s="147" t="s">
        <v>1</v>
      </c>
      <c r="N80" s="148" t="s">
        <v>44</v>
      </c>
      <c r="O80" s="56"/>
      <c r="P80" s="149">
        <f>O80*H80</f>
        <v>0</v>
      </c>
      <c r="Q80" s="149">
        <v>0</v>
      </c>
      <c r="R80" s="149">
        <f>Q80*H80</f>
        <v>0</v>
      </c>
      <c r="S80" s="149">
        <v>0</v>
      </c>
      <c r="T80" s="150">
        <f>S80*H80</f>
        <v>0</v>
      </c>
      <c r="AR80" s="13" t="s">
        <v>221</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221</v>
      </c>
      <c r="BM80" s="13" t="s">
        <v>890</v>
      </c>
    </row>
    <row r="81" spans="2:65" s="1" customFormat="1" ht="29.25">
      <c r="B81" s="30"/>
      <c r="C81" s="31"/>
      <c r="D81" s="152" t="s">
        <v>135</v>
      </c>
      <c r="E81" s="31"/>
      <c r="F81" s="153" t="s">
        <v>891</v>
      </c>
      <c r="G81" s="31"/>
      <c r="H81" s="31"/>
      <c r="I81" s="99"/>
      <c r="J81" s="31"/>
      <c r="K81" s="31"/>
      <c r="L81" s="34"/>
      <c r="M81" s="154"/>
      <c r="N81" s="56"/>
      <c r="O81" s="56"/>
      <c r="P81" s="56"/>
      <c r="Q81" s="56"/>
      <c r="R81" s="56"/>
      <c r="S81" s="56"/>
      <c r="T81" s="57"/>
      <c r="AT81" s="13" t="s">
        <v>135</v>
      </c>
      <c r="AU81" s="13" t="s">
        <v>73</v>
      </c>
    </row>
    <row r="82" spans="2:65" s="1" customFormat="1" ht="39">
      <c r="B82" s="30"/>
      <c r="C82" s="31"/>
      <c r="D82" s="152" t="s">
        <v>148</v>
      </c>
      <c r="E82" s="31"/>
      <c r="F82" s="177" t="s">
        <v>892</v>
      </c>
      <c r="G82" s="31"/>
      <c r="H82" s="31"/>
      <c r="I82" s="99"/>
      <c r="J82" s="31"/>
      <c r="K82" s="31"/>
      <c r="L82" s="34"/>
      <c r="M82" s="154"/>
      <c r="N82" s="56"/>
      <c r="O82" s="56"/>
      <c r="P82" s="56"/>
      <c r="Q82" s="56"/>
      <c r="R82" s="56"/>
      <c r="S82" s="56"/>
      <c r="T82" s="57"/>
      <c r="AT82" s="13" t="s">
        <v>148</v>
      </c>
      <c r="AU82" s="13" t="s">
        <v>73</v>
      </c>
    </row>
    <row r="83" spans="2:65" s="1" customFormat="1" ht="22.5" customHeight="1">
      <c r="B83" s="30"/>
      <c r="C83" s="140" t="s">
        <v>83</v>
      </c>
      <c r="D83" s="140" t="s">
        <v>127</v>
      </c>
      <c r="E83" s="141" t="s">
        <v>893</v>
      </c>
      <c r="F83" s="142" t="s">
        <v>894</v>
      </c>
      <c r="G83" s="143" t="s">
        <v>173</v>
      </c>
      <c r="H83" s="144">
        <v>43.276000000000003</v>
      </c>
      <c r="I83" s="145"/>
      <c r="J83" s="146">
        <f>ROUND(I83*H83,2)</f>
        <v>0</v>
      </c>
      <c r="K83" s="142" t="s">
        <v>131</v>
      </c>
      <c r="L83" s="34"/>
      <c r="M83" s="147" t="s">
        <v>1</v>
      </c>
      <c r="N83" s="148" t="s">
        <v>44</v>
      </c>
      <c r="O83" s="56"/>
      <c r="P83" s="149">
        <f>O83*H83</f>
        <v>0</v>
      </c>
      <c r="Q83" s="149">
        <v>0</v>
      </c>
      <c r="R83" s="149">
        <f>Q83*H83</f>
        <v>0</v>
      </c>
      <c r="S83" s="149">
        <v>0</v>
      </c>
      <c r="T83" s="150">
        <f>S83*H83</f>
        <v>0</v>
      </c>
      <c r="AR83" s="13" t="s">
        <v>221</v>
      </c>
      <c r="AT83" s="13" t="s">
        <v>127</v>
      </c>
      <c r="AU83" s="13" t="s">
        <v>73</v>
      </c>
      <c r="AY83" s="13" t="s">
        <v>133</v>
      </c>
      <c r="BE83" s="151">
        <f>IF(N83="základní",J83,0)</f>
        <v>0</v>
      </c>
      <c r="BF83" s="151">
        <f>IF(N83="snížená",J83,0)</f>
        <v>0</v>
      </c>
      <c r="BG83" s="151">
        <f>IF(N83="zákl. přenesená",J83,0)</f>
        <v>0</v>
      </c>
      <c r="BH83" s="151">
        <f>IF(N83="sníž. přenesená",J83,0)</f>
        <v>0</v>
      </c>
      <c r="BI83" s="151">
        <f>IF(N83="nulová",J83,0)</f>
        <v>0</v>
      </c>
      <c r="BJ83" s="13" t="s">
        <v>81</v>
      </c>
      <c r="BK83" s="151">
        <f>ROUND(I83*H83,2)</f>
        <v>0</v>
      </c>
      <c r="BL83" s="13" t="s">
        <v>221</v>
      </c>
      <c r="BM83" s="13" t="s">
        <v>895</v>
      </c>
    </row>
    <row r="84" spans="2:65" s="1" customFormat="1" ht="58.5">
      <c r="B84" s="30"/>
      <c r="C84" s="31"/>
      <c r="D84" s="152" t="s">
        <v>135</v>
      </c>
      <c r="E84" s="31"/>
      <c r="F84" s="153" t="s">
        <v>896</v>
      </c>
      <c r="G84" s="31"/>
      <c r="H84" s="31"/>
      <c r="I84" s="99"/>
      <c r="J84" s="31"/>
      <c r="K84" s="31"/>
      <c r="L84" s="34"/>
      <c r="M84" s="154"/>
      <c r="N84" s="56"/>
      <c r="O84" s="56"/>
      <c r="P84" s="56"/>
      <c r="Q84" s="56"/>
      <c r="R84" s="56"/>
      <c r="S84" s="56"/>
      <c r="T84" s="57"/>
      <c r="AT84" s="13" t="s">
        <v>135</v>
      </c>
      <c r="AU84" s="13" t="s">
        <v>73</v>
      </c>
    </row>
    <row r="85" spans="2:65" s="1" customFormat="1" ht="48.75">
      <c r="B85" s="30"/>
      <c r="C85" s="31"/>
      <c r="D85" s="152" t="s">
        <v>148</v>
      </c>
      <c r="E85" s="31"/>
      <c r="F85" s="177" t="s">
        <v>897</v>
      </c>
      <c r="G85" s="31"/>
      <c r="H85" s="31"/>
      <c r="I85" s="99"/>
      <c r="J85" s="31"/>
      <c r="K85" s="31"/>
      <c r="L85" s="34"/>
      <c r="M85" s="154"/>
      <c r="N85" s="56"/>
      <c r="O85" s="56"/>
      <c r="P85" s="56"/>
      <c r="Q85" s="56"/>
      <c r="R85" s="56"/>
      <c r="S85" s="56"/>
      <c r="T85" s="57"/>
      <c r="AT85" s="13" t="s">
        <v>148</v>
      </c>
      <c r="AU85" s="13" t="s">
        <v>73</v>
      </c>
    </row>
    <row r="86" spans="2:65" s="1" customFormat="1" ht="22.5" customHeight="1">
      <c r="B86" s="30"/>
      <c r="C86" s="140" t="s">
        <v>126</v>
      </c>
      <c r="D86" s="140" t="s">
        <v>127</v>
      </c>
      <c r="E86" s="141" t="s">
        <v>898</v>
      </c>
      <c r="F86" s="142" t="s">
        <v>899</v>
      </c>
      <c r="G86" s="143" t="s">
        <v>173</v>
      </c>
      <c r="H86" s="144">
        <v>177.768</v>
      </c>
      <c r="I86" s="145"/>
      <c r="J86" s="146">
        <f>ROUND(I86*H86,2)</f>
        <v>0</v>
      </c>
      <c r="K86" s="142" t="s">
        <v>131</v>
      </c>
      <c r="L86" s="34"/>
      <c r="M86" s="147" t="s">
        <v>1</v>
      </c>
      <c r="N86" s="148" t="s">
        <v>44</v>
      </c>
      <c r="O86" s="56"/>
      <c r="P86" s="149">
        <f>O86*H86</f>
        <v>0</v>
      </c>
      <c r="Q86" s="149">
        <v>0</v>
      </c>
      <c r="R86" s="149">
        <f>Q86*H86</f>
        <v>0</v>
      </c>
      <c r="S86" s="149">
        <v>0</v>
      </c>
      <c r="T86" s="150">
        <f>S86*H86</f>
        <v>0</v>
      </c>
      <c r="AR86" s="13" t="s">
        <v>132</v>
      </c>
      <c r="AT86" s="13" t="s">
        <v>127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132</v>
      </c>
      <c r="BM86" s="13" t="s">
        <v>900</v>
      </c>
    </row>
    <row r="87" spans="2:65" s="1" customFormat="1" ht="11.25">
      <c r="B87" s="30"/>
      <c r="C87" s="31"/>
      <c r="D87" s="152" t="s">
        <v>135</v>
      </c>
      <c r="E87" s="31"/>
      <c r="F87" s="153" t="s">
        <v>901</v>
      </c>
      <c r="G87" s="31"/>
      <c r="H87" s="31"/>
      <c r="I87" s="99"/>
      <c r="J87" s="31"/>
      <c r="K87" s="31"/>
      <c r="L87" s="34"/>
      <c r="M87" s="154"/>
      <c r="N87" s="56"/>
      <c r="O87" s="56"/>
      <c r="P87" s="56"/>
      <c r="Q87" s="56"/>
      <c r="R87" s="56"/>
      <c r="S87" s="56"/>
      <c r="T87" s="57"/>
      <c r="AT87" s="13" t="s">
        <v>135</v>
      </c>
      <c r="AU87" s="13" t="s">
        <v>73</v>
      </c>
    </row>
    <row r="88" spans="2:65" s="1" customFormat="1" ht="19.5">
      <c r="B88" s="30"/>
      <c r="C88" s="31"/>
      <c r="D88" s="152" t="s">
        <v>148</v>
      </c>
      <c r="E88" s="31"/>
      <c r="F88" s="177" t="s">
        <v>902</v>
      </c>
      <c r="G88" s="31"/>
      <c r="H88" s="31"/>
      <c r="I88" s="99"/>
      <c r="J88" s="31"/>
      <c r="K88" s="31"/>
      <c r="L88" s="34"/>
      <c r="M88" s="154"/>
      <c r="N88" s="56"/>
      <c r="O88" s="56"/>
      <c r="P88" s="56"/>
      <c r="Q88" s="56"/>
      <c r="R88" s="56"/>
      <c r="S88" s="56"/>
      <c r="T88" s="57"/>
      <c r="AT88" s="13" t="s">
        <v>148</v>
      </c>
      <c r="AU88" s="13" t="s">
        <v>73</v>
      </c>
    </row>
    <row r="89" spans="2:65" s="1" customFormat="1" ht="22.5" customHeight="1">
      <c r="B89" s="30"/>
      <c r="C89" s="140" t="s">
        <v>132</v>
      </c>
      <c r="D89" s="140" t="s">
        <v>127</v>
      </c>
      <c r="E89" s="141" t="s">
        <v>171</v>
      </c>
      <c r="F89" s="142" t="s">
        <v>172</v>
      </c>
      <c r="G89" s="143" t="s">
        <v>173</v>
      </c>
      <c r="H89" s="144">
        <v>381.78</v>
      </c>
      <c r="I89" s="145"/>
      <c r="J89" s="146">
        <f>ROUND(I89*H89,2)</f>
        <v>0</v>
      </c>
      <c r="K89" s="142" t="s">
        <v>131</v>
      </c>
      <c r="L89" s="34"/>
      <c r="M89" s="147" t="s">
        <v>1</v>
      </c>
      <c r="N89" s="148" t="s">
        <v>44</v>
      </c>
      <c r="O89" s="56"/>
      <c r="P89" s="149">
        <f>O89*H89</f>
        <v>0</v>
      </c>
      <c r="Q89" s="149">
        <v>0</v>
      </c>
      <c r="R89" s="149">
        <f>Q89*H89</f>
        <v>0</v>
      </c>
      <c r="S89" s="149">
        <v>0</v>
      </c>
      <c r="T89" s="150">
        <f>S89*H89</f>
        <v>0</v>
      </c>
      <c r="AR89" s="13" t="s">
        <v>132</v>
      </c>
      <c r="AT89" s="13" t="s">
        <v>127</v>
      </c>
      <c r="AU89" s="13" t="s">
        <v>73</v>
      </c>
      <c r="AY89" s="13" t="s">
        <v>133</v>
      </c>
      <c r="BE89" s="151">
        <f>IF(N89="základní",J89,0)</f>
        <v>0</v>
      </c>
      <c r="BF89" s="151">
        <f>IF(N89="snížená",J89,0)</f>
        <v>0</v>
      </c>
      <c r="BG89" s="151">
        <f>IF(N89="zákl. přenesená",J89,0)</f>
        <v>0</v>
      </c>
      <c r="BH89" s="151">
        <f>IF(N89="sníž. přenesená",J89,0)</f>
        <v>0</v>
      </c>
      <c r="BI89" s="151">
        <f>IF(N89="nulová",J89,0)</f>
        <v>0</v>
      </c>
      <c r="BJ89" s="13" t="s">
        <v>81</v>
      </c>
      <c r="BK89" s="151">
        <f>ROUND(I89*H89,2)</f>
        <v>0</v>
      </c>
      <c r="BL89" s="13" t="s">
        <v>132</v>
      </c>
      <c r="BM89" s="13" t="s">
        <v>903</v>
      </c>
    </row>
    <row r="90" spans="2:65" s="1" customFormat="1" ht="19.5">
      <c r="B90" s="30"/>
      <c r="C90" s="31"/>
      <c r="D90" s="152" t="s">
        <v>135</v>
      </c>
      <c r="E90" s="31"/>
      <c r="F90" s="153" t="s">
        <v>175</v>
      </c>
      <c r="G90" s="31"/>
      <c r="H90" s="31"/>
      <c r="I90" s="99"/>
      <c r="J90" s="31"/>
      <c r="K90" s="31"/>
      <c r="L90" s="34"/>
      <c r="M90" s="154"/>
      <c r="N90" s="56"/>
      <c r="O90" s="56"/>
      <c r="P90" s="56"/>
      <c r="Q90" s="56"/>
      <c r="R90" s="56"/>
      <c r="S90" s="56"/>
      <c r="T90" s="57"/>
      <c r="AT90" s="13" t="s">
        <v>135</v>
      </c>
      <c r="AU90" s="13" t="s">
        <v>73</v>
      </c>
    </row>
    <row r="91" spans="2:65" s="1" customFormat="1" ht="19.5">
      <c r="B91" s="30"/>
      <c r="C91" s="31"/>
      <c r="D91" s="152" t="s">
        <v>148</v>
      </c>
      <c r="E91" s="31"/>
      <c r="F91" s="177" t="s">
        <v>904</v>
      </c>
      <c r="G91" s="31"/>
      <c r="H91" s="31"/>
      <c r="I91" s="99"/>
      <c r="J91" s="31"/>
      <c r="K91" s="31"/>
      <c r="L91" s="34"/>
      <c r="M91" s="154"/>
      <c r="N91" s="56"/>
      <c r="O91" s="56"/>
      <c r="P91" s="56"/>
      <c r="Q91" s="56"/>
      <c r="R91" s="56"/>
      <c r="S91" s="56"/>
      <c r="T91" s="57"/>
      <c r="AT91" s="13" t="s">
        <v>148</v>
      </c>
      <c r="AU91" s="13" t="s">
        <v>73</v>
      </c>
    </row>
    <row r="92" spans="2:65" s="1" customFormat="1" ht="22.5" customHeight="1">
      <c r="B92" s="30"/>
      <c r="C92" s="140" t="s">
        <v>150</v>
      </c>
      <c r="D92" s="140" t="s">
        <v>127</v>
      </c>
      <c r="E92" s="141" t="s">
        <v>905</v>
      </c>
      <c r="F92" s="142" t="s">
        <v>906</v>
      </c>
      <c r="G92" s="143" t="s">
        <v>173</v>
      </c>
      <c r="H92" s="144">
        <v>2862.4209999999998</v>
      </c>
      <c r="I92" s="145"/>
      <c r="J92" s="146">
        <f>ROUND(I92*H92,2)</f>
        <v>0</v>
      </c>
      <c r="K92" s="142" t="s">
        <v>131</v>
      </c>
      <c r="L92" s="34"/>
      <c r="M92" s="147" t="s">
        <v>1</v>
      </c>
      <c r="N92" s="148" t="s">
        <v>44</v>
      </c>
      <c r="O92" s="56"/>
      <c r="P92" s="149">
        <f>O92*H92</f>
        <v>0</v>
      </c>
      <c r="Q92" s="149">
        <v>0</v>
      </c>
      <c r="R92" s="149">
        <f>Q92*H92</f>
        <v>0</v>
      </c>
      <c r="S92" s="149">
        <v>0</v>
      </c>
      <c r="T92" s="150">
        <f>S92*H92</f>
        <v>0</v>
      </c>
      <c r="AR92" s="13" t="s">
        <v>221</v>
      </c>
      <c r="AT92" s="13" t="s">
        <v>127</v>
      </c>
      <c r="AU92" s="13" t="s">
        <v>73</v>
      </c>
      <c r="AY92" s="13" t="s">
        <v>133</v>
      </c>
      <c r="BE92" s="151">
        <f>IF(N92="základní",J92,0)</f>
        <v>0</v>
      </c>
      <c r="BF92" s="151">
        <f>IF(N92="snížená",J92,0)</f>
        <v>0</v>
      </c>
      <c r="BG92" s="151">
        <f>IF(N92="zákl. přenesená",J92,0)</f>
        <v>0</v>
      </c>
      <c r="BH92" s="151">
        <f>IF(N92="sníž. přenesená",J92,0)</f>
        <v>0</v>
      </c>
      <c r="BI92" s="151">
        <f>IF(N92="nulová",J92,0)</f>
        <v>0</v>
      </c>
      <c r="BJ92" s="13" t="s">
        <v>81</v>
      </c>
      <c r="BK92" s="151">
        <f>ROUND(I92*H92,2)</f>
        <v>0</v>
      </c>
      <c r="BL92" s="13" t="s">
        <v>221</v>
      </c>
      <c r="BM92" s="13" t="s">
        <v>907</v>
      </c>
    </row>
    <row r="93" spans="2:65" s="1" customFormat="1" ht="58.5">
      <c r="B93" s="30"/>
      <c r="C93" s="31"/>
      <c r="D93" s="152" t="s">
        <v>135</v>
      </c>
      <c r="E93" s="31"/>
      <c r="F93" s="153" t="s">
        <v>908</v>
      </c>
      <c r="G93" s="31"/>
      <c r="H93" s="31"/>
      <c r="I93" s="99"/>
      <c r="J93" s="31"/>
      <c r="K93" s="31"/>
      <c r="L93" s="34"/>
      <c r="M93" s="154"/>
      <c r="N93" s="56"/>
      <c r="O93" s="56"/>
      <c r="P93" s="56"/>
      <c r="Q93" s="56"/>
      <c r="R93" s="56"/>
      <c r="S93" s="56"/>
      <c r="T93" s="57"/>
      <c r="AT93" s="13" t="s">
        <v>135</v>
      </c>
      <c r="AU93" s="13" t="s">
        <v>73</v>
      </c>
    </row>
    <row r="94" spans="2:65" s="1" customFormat="1" ht="68.25">
      <c r="B94" s="30"/>
      <c r="C94" s="31"/>
      <c r="D94" s="152" t="s">
        <v>148</v>
      </c>
      <c r="E94" s="31"/>
      <c r="F94" s="177" t="s">
        <v>909</v>
      </c>
      <c r="G94" s="31"/>
      <c r="H94" s="31"/>
      <c r="I94" s="99"/>
      <c r="J94" s="31"/>
      <c r="K94" s="31"/>
      <c r="L94" s="34"/>
      <c r="M94" s="154"/>
      <c r="N94" s="56"/>
      <c r="O94" s="56"/>
      <c r="P94" s="56"/>
      <c r="Q94" s="56"/>
      <c r="R94" s="56"/>
      <c r="S94" s="56"/>
      <c r="T94" s="57"/>
      <c r="AT94" s="13" t="s">
        <v>148</v>
      </c>
      <c r="AU94" s="13" t="s">
        <v>73</v>
      </c>
    </row>
    <row r="95" spans="2:65" s="1" customFormat="1" ht="22.5" customHeight="1">
      <c r="B95" s="30"/>
      <c r="C95" s="140" t="s">
        <v>157</v>
      </c>
      <c r="D95" s="140" t="s">
        <v>127</v>
      </c>
      <c r="E95" s="141" t="s">
        <v>910</v>
      </c>
      <c r="F95" s="142" t="s">
        <v>911</v>
      </c>
      <c r="G95" s="143" t="s">
        <v>173</v>
      </c>
      <c r="H95" s="144">
        <v>3058.221</v>
      </c>
      <c r="I95" s="145"/>
      <c r="J95" s="146">
        <f>ROUND(I95*H95,2)</f>
        <v>0</v>
      </c>
      <c r="K95" s="142" t="s">
        <v>131</v>
      </c>
      <c r="L95" s="34"/>
      <c r="M95" s="147" t="s">
        <v>1</v>
      </c>
      <c r="N95" s="148" t="s">
        <v>44</v>
      </c>
      <c r="O95" s="56"/>
      <c r="P95" s="149">
        <f>O95*H95</f>
        <v>0</v>
      </c>
      <c r="Q95" s="149">
        <v>0</v>
      </c>
      <c r="R95" s="149">
        <f>Q95*H95</f>
        <v>0</v>
      </c>
      <c r="S95" s="149">
        <v>0</v>
      </c>
      <c r="T95" s="150">
        <f>S95*H95</f>
        <v>0</v>
      </c>
      <c r="AR95" s="13" t="s">
        <v>221</v>
      </c>
      <c r="AT95" s="13" t="s">
        <v>127</v>
      </c>
      <c r="AU95" s="13" t="s">
        <v>73</v>
      </c>
      <c r="AY95" s="13" t="s">
        <v>133</v>
      </c>
      <c r="BE95" s="151">
        <f>IF(N95="základní",J95,0)</f>
        <v>0</v>
      </c>
      <c r="BF95" s="151">
        <f>IF(N95="snížená",J95,0)</f>
        <v>0</v>
      </c>
      <c r="BG95" s="151">
        <f>IF(N95="zákl. přenesená",J95,0)</f>
        <v>0</v>
      </c>
      <c r="BH95" s="151">
        <f>IF(N95="sníž. přenesená",J95,0)</f>
        <v>0</v>
      </c>
      <c r="BI95" s="151">
        <f>IF(N95="nulová",J95,0)</f>
        <v>0</v>
      </c>
      <c r="BJ95" s="13" t="s">
        <v>81</v>
      </c>
      <c r="BK95" s="151">
        <f>ROUND(I95*H95,2)</f>
        <v>0</v>
      </c>
      <c r="BL95" s="13" t="s">
        <v>221</v>
      </c>
      <c r="BM95" s="13" t="s">
        <v>912</v>
      </c>
    </row>
    <row r="96" spans="2:65" s="1" customFormat="1" ht="58.5">
      <c r="B96" s="30"/>
      <c r="C96" s="31"/>
      <c r="D96" s="152" t="s">
        <v>135</v>
      </c>
      <c r="E96" s="31"/>
      <c r="F96" s="153" t="s">
        <v>913</v>
      </c>
      <c r="G96" s="31"/>
      <c r="H96" s="31"/>
      <c r="I96" s="99"/>
      <c r="J96" s="31"/>
      <c r="K96" s="31"/>
      <c r="L96" s="34"/>
      <c r="M96" s="154"/>
      <c r="N96" s="56"/>
      <c r="O96" s="56"/>
      <c r="P96" s="56"/>
      <c r="Q96" s="56"/>
      <c r="R96" s="56"/>
      <c r="S96" s="56"/>
      <c r="T96" s="57"/>
      <c r="AT96" s="13" t="s">
        <v>135</v>
      </c>
      <c r="AU96" s="13" t="s">
        <v>73</v>
      </c>
    </row>
    <row r="97" spans="2:65" s="1" customFormat="1" ht="58.5">
      <c r="B97" s="30"/>
      <c r="C97" s="31"/>
      <c r="D97" s="152" t="s">
        <v>148</v>
      </c>
      <c r="E97" s="31"/>
      <c r="F97" s="177" t="s">
        <v>914</v>
      </c>
      <c r="G97" s="31"/>
      <c r="H97" s="31"/>
      <c r="I97" s="99"/>
      <c r="J97" s="31"/>
      <c r="K97" s="31"/>
      <c r="L97" s="34"/>
      <c r="M97" s="154"/>
      <c r="N97" s="56"/>
      <c r="O97" s="56"/>
      <c r="P97" s="56"/>
      <c r="Q97" s="56"/>
      <c r="R97" s="56"/>
      <c r="S97" s="56"/>
      <c r="T97" s="57"/>
      <c r="AT97" s="13" t="s">
        <v>148</v>
      </c>
      <c r="AU97" s="13" t="s">
        <v>73</v>
      </c>
    </row>
    <row r="98" spans="2:65" s="1" customFormat="1" ht="22.5" customHeight="1">
      <c r="B98" s="30"/>
      <c r="C98" s="140" t="s">
        <v>164</v>
      </c>
      <c r="D98" s="140" t="s">
        <v>127</v>
      </c>
      <c r="E98" s="141" t="s">
        <v>915</v>
      </c>
      <c r="F98" s="142" t="s">
        <v>916</v>
      </c>
      <c r="G98" s="143" t="s">
        <v>145</v>
      </c>
      <c r="H98" s="144">
        <v>6</v>
      </c>
      <c r="I98" s="145"/>
      <c r="J98" s="146">
        <f>ROUND(I98*H98,2)</f>
        <v>0</v>
      </c>
      <c r="K98" s="142" t="s">
        <v>131</v>
      </c>
      <c r="L98" s="34"/>
      <c r="M98" s="147" t="s">
        <v>1</v>
      </c>
      <c r="N98" s="148" t="s">
        <v>44</v>
      </c>
      <c r="O98" s="56"/>
      <c r="P98" s="149">
        <f>O98*H98</f>
        <v>0</v>
      </c>
      <c r="Q98" s="149">
        <v>0</v>
      </c>
      <c r="R98" s="149">
        <f>Q98*H98</f>
        <v>0</v>
      </c>
      <c r="S98" s="149">
        <v>0</v>
      </c>
      <c r="T98" s="150">
        <f>S98*H98</f>
        <v>0</v>
      </c>
      <c r="AR98" s="13" t="s">
        <v>221</v>
      </c>
      <c r="AT98" s="13" t="s">
        <v>127</v>
      </c>
      <c r="AU98" s="13" t="s">
        <v>73</v>
      </c>
      <c r="AY98" s="13" t="s">
        <v>133</v>
      </c>
      <c r="BE98" s="151">
        <f>IF(N98="základní",J98,0)</f>
        <v>0</v>
      </c>
      <c r="BF98" s="151">
        <f>IF(N98="snížená",J98,0)</f>
        <v>0</v>
      </c>
      <c r="BG98" s="151">
        <f>IF(N98="zákl. přenesená",J98,0)</f>
        <v>0</v>
      </c>
      <c r="BH98" s="151">
        <f>IF(N98="sníž. přenesená",J98,0)</f>
        <v>0</v>
      </c>
      <c r="BI98" s="151">
        <f>IF(N98="nulová",J98,0)</f>
        <v>0</v>
      </c>
      <c r="BJ98" s="13" t="s">
        <v>81</v>
      </c>
      <c r="BK98" s="151">
        <f>ROUND(I98*H98,2)</f>
        <v>0</v>
      </c>
      <c r="BL98" s="13" t="s">
        <v>221</v>
      </c>
      <c r="BM98" s="13" t="s">
        <v>917</v>
      </c>
    </row>
    <row r="99" spans="2:65" s="1" customFormat="1" ht="29.25">
      <c r="B99" s="30"/>
      <c r="C99" s="31"/>
      <c r="D99" s="152" t="s">
        <v>135</v>
      </c>
      <c r="E99" s="31"/>
      <c r="F99" s="153" t="s">
        <v>918</v>
      </c>
      <c r="G99" s="31"/>
      <c r="H99" s="31"/>
      <c r="I99" s="99"/>
      <c r="J99" s="31"/>
      <c r="K99" s="31"/>
      <c r="L99" s="34"/>
      <c r="M99" s="154"/>
      <c r="N99" s="56"/>
      <c r="O99" s="56"/>
      <c r="P99" s="56"/>
      <c r="Q99" s="56"/>
      <c r="R99" s="56"/>
      <c r="S99" s="56"/>
      <c r="T99" s="57"/>
      <c r="AT99" s="13" t="s">
        <v>135</v>
      </c>
      <c r="AU99" s="13" t="s">
        <v>73</v>
      </c>
    </row>
    <row r="100" spans="2:65" s="1" customFormat="1" ht="19.5">
      <c r="B100" s="30"/>
      <c r="C100" s="31"/>
      <c r="D100" s="152" t="s">
        <v>148</v>
      </c>
      <c r="E100" s="31"/>
      <c r="F100" s="177" t="s">
        <v>919</v>
      </c>
      <c r="G100" s="31"/>
      <c r="H100" s="31"/>
      <c r="I100" s="99"/>
      <c r="J100" s="31"/>
      <c r="K100" s="31"/>
      <c r="L100" s="34"/>
      <c r="M100" s="209"/>
      <c r="N100" s="210"/>
      <c r="O100" s="210"/>
      <c r="P100" s="210"/>
      <c r="Q100" s="210"/>
      <c r="R100" s="210"/>
      <c r="S100" s="210"/>
      <c r="T100" s="211"/>
      <c r="AT100" s="13" t="s">
        <v>148</v>
      </c>
      <c r="AU100" s="13" t="s">
        <v>73</v>
      </c>
    </row>
    <row r="101" spans="2:65" s="1" customFormat="1" ht="6.95" customHeight="1">
      <c r="B101" s="42"/>
      <c r="C101" s="43"/>
      <c r="D101" s="43"/>
      <c r="E101" s="43"/>
      <c r="F101" s="43"/>
      <c r="G101" s="43"/>
      <c r="H101" s="43"/>
      <c r="I101" s="121"/>
      <c r="J101" s="43"/>
      <c r="K101" s="43"/>
      <c r="L101" s="34"/>
    </row>
  </sheetData>
  <sheetProtection algorithmName="SHA-512" hashValue="6kE8L15n50XbMzaDExa1zqO3IL3NAUAUcFYPOB56DWqvBTZFh3A1X8KFIsffLQzU7+3eF0ihWmVSUFTEA956og==" saltValue="9i6Cazhwo8byuba8MB336aGyT/QLzXbva6rTUMsoDMHlJdzOo+3HDAgmBRaoJhiVjBC6R2a3J1RlRgr8Rkm/Ww==" spinCount="100000" sheet="1" objects="1" scenarios="1" formatColumns="0" formatRows="0" autoFilter="0"/>
  <autoFilter ref="C78:K1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4"/>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101</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920</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ROUND((SUM(BE79:BE133)),  2)</f>
        <v>0</v>
      </c>
      <c r="I33" s="110">
        <v>0.21</v>
      </c>
      <c r="J33" s="109">
        <f>ROUND(((SUM(BE79:BE133))*I33),  2)</f>
        <v>0</v>
      </c>
      <c r="L33" s="34"/>
    </row>
    <row r="34" spans="2:12" s="1" customFormat="1" ht="14.45" customHeight="1">
      <c r="B34" s="34"/>
      <c r="E34" s="98" t="s">
        <v>45</v>
      </c>
      <c r="F34" s="109">
        <f>ROUND((SUM(BF79:BF133)),  2)</f>
        <v>0</v>
      </c>
      <c r="I34" s="110">
        <v>0.15</v>
      </c>
      <c r="J34" s="109">
        <f>ROUND(((SUM(BF79:BF133))*I34),  2)</f>
        <v>0</v>
      </c>
      <c r="L34" s="34"/>
    </row>
    <row r="35" spans="2:12" s="1" customFormat="1" ht="14.45" hidden="1" customHeight="1">
      <c r="B35" s="34"/>
      <c r="E35" s="98" t="s">
        <v>46</v>
      </c>
      <c r="F35" s="109">
        <f>ROUND((SUM(BG79:BG133)),  2)</f>
        <v>0</v>
      </c>
      <c r="I35" s="110">
        <v>0.21</v>
      </c>
      <c r="J35" s="109">
        <f>0</f>
        <v>0</v>
      </c>
      <c r="L35" s="34"/>
    </row>
    <row r="36" spans="2:12" s="1" customFormat="1" ht="14.45" hidden="1" customHeight="1">
      <c r="B36" s="34"/>
      <c r="E36" s="98" t="s">
        <v>47</v>
      </c>
      <c r="F36" s="109">
        <f>ROUND((SUM(BH79:BH133)),  2)</f>
        <v>0</v>
      </c>
      <c r="I36" s="110">
        <v>0.15</v>
      </c>
      <c r="J36" s="109">
        <f>0</f>
        <v>0</v>
      </c>
      <c r="L36" s="34"/>
    </row>
    <row r="37" spans="2:12" s="1" customFormat="1" ht="14.45" hidden="1" customHeight="1">
      <c r="B37" s="34"/>
      <c r="E37" s="98" t="s">
        <v>48</v>
      </c>
      <c r="F37" s="109">
        <f>ROUND((SUM(BI79:BI133)),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A.7 - Oprava boční rampy (URS Praha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A.7 - Oprava boční rampy (URS Praha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SUM(P80:P133)</f>
        <v>0</v>
      </c>
      <c r="Q79" s="64"/>
      <c r="R79" s="137">
        <f>SUM(R80:R133)</f>
        <v>786.04074599999979</v>
      </c>
      <c r="S79" s="64"/>
      <c r="T79" s="138">
        <f>SUM(T80:T133)</f>
        <v>306.44280000000003</v>
      </c>
      <c r="AT79" s="13" t="s">
        <v>72</v>
      </c>
      <c r="AU79" s="13" t="s">
        <v>112</v>
      </c>
      <c r="BK79" s="139">
        <f>SUM(BK80:BK133)</f>
        <v>0</v>
      </c>
    </row>
    <row r="80" spans="2:65" s="1" customFormat="1" ht="16.5" customHeight="1">
      <c r="B80" s="30"/>
      <c r="C80" s="140" t="s">
        <v>81</v>
      </c>
      <c r="D80" s="140" t="s">
        <v>127</v>
      </c>
      <c r="E80" s="141" t="s">
        <v>921</v>
      </c>
      <c r="F80" s="142" t="s">
        <v>922</v>
      </c>
      <c r="G80" s="143" t="s">
        <v>291</v>
      </c>
      <c r="H80" s="144">
        <v>184</v>
      </c>
      <c r="I80" s="145"/>
      <c r="J80" s="146">
        <f>ROUND(I80*H80,2)</f>
        <v>0</v>
      </c>
      <c r="K80" s="142" t="s">
        <v>923</v>
      </c>
      <c r="L80" s="34"/>
      <c r="M80" s="147" t="s">
        <v>1</v>
      </c>
      <c r="N80" s="148" t="s">
        <v>44</v>
      </c>
      <c r="O80" s="56"/>
      <c r="P80" s="149">
        <f>O80*H80</f>
        <v>0</v>
      </c>
      <c r="Q80" s="149">
        <v>5.5000000000000003E-4</v>
      </c>
      <c r="R80" s="149">
        <f>Q80*H80</f>
        <v>0.10120000000000001</v>
      </c>
      <c r="S80" s="149">
        <v>0</v>
      </c>
      <c r="T80" s="150">
        <f>S80*H80</f>
        <v>0</v>
      </c>
      <c r="AR80" s="13" t="s">
        <v>132</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132</v>
      </c>
      <c r="BM80" s="13" t="s">
        <v>924</v>
      </c>
    </row>
    <row r="81" spans="2:65" s="1" customFormat="1" ht="11.25">
      <c r="B81" s="30"/>
      <c r="C81" s="31"/>
      <c r="D81" s="152" t="s">
        <v>135</v>
      </c>
      <c r="E81" s="31"/>
      <c r="F81" s="153" t="s">
        <v>925</v>
      </c>
      <c r="G81" s="31"/>
      <c r="H81" s="31"/>
      <c r="I81" s="99"/>
      <c r="J81" s="31"/>
      <c r="K81" s="31"/>
      <c r="L81" s="34"/>
      <c r="M81" s="154"/>
      <c r="N81" s="56"/>
      <c r="O81" s="56"/>
      <c r="P81" s="56"/>
      <c r="Q81" s="56"/>
      <c r="R81" s="56"/>
      <c r="S81" s="56"/>
      <c r="T81" s="57"/>
      <c r="AT81" s="13" t="s">
        <v>135</v>
      </c>
      <c r="AU81" s="13" t="s">
        <v>73</v>
      </c>
    </row>
    <row r="82" spans="2:65" s="1" customFormat="1" ht="16.5" customHeight="1">
      <c r="B82" s="30"/>
      <c r="C82" s="140" t="s">
        <v>83</v>
      </c>
      <c r="D82" s="140" t="s">
        <v>127</v>
      </c>
      <c r="E82" s="141" t="s">
        <v>926</v>
      </c>
      <c r="F82" s="142" t="s">
        <v>927</v>
      </c>
      <c r="G82" s="143" t="s">
        <v>194</v>
      </c>
      <c r="H82" s="144">
        <v>230.46</v>
      </c>
      <c r="I82" s="145"/>
      <c r="J82" s="146">
        <f>ROUND(I82*H82,2)</f>
        <v>0</v>
      </c>
      <c r="K82" s="142" t="s">
        <v>923</v>
      </c>
      <c r="L82" s="34"/>
      <c r="M82" s="147" t="s">
        <v>1</v>
      </c>
      <c r="N82" s="148" t="s">
        <v>44</v>
      </c>
      <c r="O82" s="56"/>
      <c r="P82" s="149">
        <f>O82*H82</f>
        <v>0</v>
      </c>
      <c r="Q82" s="149">
        <v>0</v>
      </c>
      <c r="R82" s="149">
        <f>Q82*H82</f>
        <v>0</v>
      </c>
      <c r="S82" s="149">
        <v>0</v>
      </c>
      <c r="T82" s="150">
        <f>S82*H82</f>
        <v>0</v>
      </c>
      <c r="AR82" s="13" t="s">
        <v>132</v>
      </c>
      <c r="AT82" s="13" t="s">
        <v>127</v>
      </c>
      <c r="AU82" s="13" t="s">
        <v>73</v>
      </c>
      <c r="AY82" s="13" t="s">
        <v>133</v>
      </c>
      <c r="BE82" s="151">
        <f>IF(N82="základní",J82,0)</f>
        <v>0</v>
      </c>
      <c r="BF82" s="151">
        <f>IF(N82="snížená",J82,0)</f>
        <v>0</v>
      </c>
      <c r="BG82" s="151">
        <f>IF(N82="zákl. přenesená",J82,0)</f>
        <v>0</v>
      </c>
      <c r="BH82" s="151">
        <f>IF(N82="sníž. přenesená",J82,0)</f>
        <v>0</v>
      </c>
      <c r="BI82" s="151">
        <f>IF(N82="nulová",J82,0)</f>
        <v>0</v>
      </c>
      <c r="BJ82" s="13" t="s">
        <v>81</v>
      </c>
      <c r="BK82" s="151">
        <f>ROUND(I82*H82,2)</f>
        <v>0</v>
      </c>
      <c r="BL82" s="13" t="s">
        <v>132</v>
      </c>
      <c r="BM82" s="13" t="s">
        <v>928</v>
      </c>
    </row>
    <row r="83" spans="2:65" s="1" customFormat="1" ht="19.5">
      <c r="B83" s="30"/>
      <c r="C83" s="31"/>
      <c r="D83" s="152" t="s">
        <v>135</v>
      </c>
      <c r="E83" s="31"/>
      <c r="F83" s="153" t="s">
        <v>929</v>
      </c>
      <c r="G83" s="31"/>
      <c r="H83" s="31"/>
      <c r="I83" s="99"/>
      <c r="J83" s="31"/>
      <c r="K83" s="31"/>
      <c r="L83" s="34"/>
      <c r="M83" s="154"/>
      <c r="N83" s="56"/>
      <c r="O83" s="56"/>
      <c r="P83" s="56"/>
      <c r="Q83" s="56"/>
      <c r="R83" s="56"/>
      <c r="S83" s="56"/>
      <c r="T83" s="57"/>
      <c r="AT83" s="13" t="s">
        <v>135</v>
      </c>
      <c r="AU83" s="13" t="s">
        <v>73</v>
      </c>
    </row>
    <row r="84" spans="2:65" s="1" customFormat="1" ht="16.5" customHeight="1">
      <c r="B84" s="30"/>
      <c r="C84" s="140" t="s">
        <v>126</v>
      </c>
      <c r="D84" s="140" t="s">
        <v>127</v>
      </c>
      <c r="E84" s="141" t="s">
        <v>930</v>
      </c>
      <c r="F84" s="142" t="s">
        <v>931</v>
      </c>
      <c r="G84" s="143" t="s">
        <v>194</v>
      </c>
      <c r="H84" s="144">
        <v>296.7</v>
      </c>
      <c r="I84" s="145"/>
      <c r="J84" s="146">
        <f>ROUND(I84*H84,2)</f>
        <v>0</v>
      </c>
      <c r="K84" s="142" t="s">
        <v>923</v>
      </c>
      <c r="L84" s="34"/>
      <c r="M84" s="147" t="s">
        <v>1</v>
      </c>
      <c r="N84" s="148" t="s">
        <v>44</v>
      </c>
      <c r="O84" s="56"/>
      <c r="P84" s="149">
        <f>O84*H84</f>
        <v>0</v>
      </c>
      <c r="Q84" s="149">
        <v>0</v>
      </c>
      <c r="R84" s="149">
        <f>Q84*H84</f>
        <v>0</v>
      </c>
      <c r="S84" s="149">
        <v>0</v>
      </c>
      <c r="T84" s="150">
        <f>S84*H84</f>
        <v>0</v>
      </c>
      <c r="AR84" s="13" t="s">
        <v>132</v>
      </c>
      <c r="AT84" s="13" t="s">
        <v>127</v>
      </c>
      <c r="AU84" s="13" t="s">
        <v>73</v>
      </c>
      <c r="AY84" s="13" t="s">
        <v>133</v>
      </c>
      <c r="BE84" s="151">
        <f>IF(N84="základní",J84,0)</f>
        <v>0</v>
      </c>
      <c r="BF84" s="151">
        <f>IF(N84="snížená",J84,0)</f>
        <v>0</v>
      </c>
      <c r="BG84" s="151">
        <f>IF(N84="zákl. přenesená",J84,0)</f>
        <v>0</v>
      </c>
      <c r="BH84" s="151">
        <f>IF(N84="sníž. přenesená",J84,0)</f>
        <v>0</v>
      </c>
      <c r="BI84" s="151">
        <f>IF(N84="nulová",J84,0)</f>
        <v>0</v>
      </c>
      <c r="BJ84" s="13" t="s">
        <v>81</v>
      </c>
      <c r="BK84" s="151">
        <f>ROUND(I84*H84,2)</f>
        <v>0</v>
      </c>
      <c r="BL84" s="13" t="s">
        <v>132</v>
      </c>
      <c r="BM84" s="13" t="s">
        <v>932</v>
      </c>
    </row>
    <row r="85" spans="2:65" s="1" customFormat="1" ht="19.5">
      <c r="B85" s="30"/>
      <c r="C85" s="31"/>
      <c r="D85" s="152" t="s">
        <v>135</v>
      </c>
      <c r="E85" s="31"/>
      <c r="F85" s="153" t="s">
        <v>933</v>
      </c>
      <c r="G85" s="31"/>
      <c r="H85" s="31"/>
      <c r="I85" s="99"/>
      <c r="J85" s="31"/>
      <c r="K85" s="31"/>
      <c r="L85" s="34"/>
      <c r="M85" s="154"/>
      <c r="N85" s="56"/>
      <c r="O85" s="56"/>
      <c r="P85" s="56"/>
      <c r="Q85" s="56"/>
      <c r="R85" s="56"/>
      <c r="S85" s="56"/>
      <c r="T85" s="57"/>
      <c r="AT85" s="13" t="s">
        <v>135</v>
      </c>
      <c r="AU85" s="13" t="s">
        <v>73</v>
      </c>
    </row>
    <row r="86" spans="2:65" s="1" customFormat="1" ht="16.5" customHeight="1">
      <c r="B86" s="30"/>
      <c r="C86" s="140" t="s">
        <v>132</v>
      </c>
      <c r="D86" s="140" t="s">
        <v>127</v>
      </c>
      <c r="E86" s="141" t="s">
        <v>934</v>
      </c>
      <c r="F86" s="142" t="s">
        <v>935</v>
      </c>
      <c r="G86" s="143" t="s">
        <v>194</v>
      </c>
      <c r="H86" s="144">
        <v>230.46</v>
      </c>
      <c r="I86" s="145"/>
      <c r="J86" s="146">
        <f>ROUND(I86*H86,2)</f>
        <v>0</v>
      </c>
      <c r="K86" s="142" t="s">
        <v>923</v>
      </c>
      <c r="L86" s="34"/>
      <c r="M86" s="147" t="s">
        <v>1</v>
      </c>
      <c r="N86" s="148" t="s">
        <v>44</v>
      </c>
      <c r="O86" s="56"/>
      <c r="P86" s="149">
        <f>O86*H86</f>
        <v>0</v>
      </c>
      <c r="Q86" s="149">
        <v>0</v>
      </c>
      <c r="R86" s="149">
        <f>Q86*H86</f>
        <v>0</v>
      </c>
      <c r="S86" s="149">
        <v>0</v>
      </c>
      <c r="T86" s="150">
        <f>S86*H86</f>
        <v>0</v>
      </c>
      <c r="AR86" s="13" t="s">
        <v>132</v>
      </c>
      <c r="AT86" s="13" t="s">
        <v>127</v>
      </c>
      <c r="AU86" s="13" t="s">
        <v>73</v>
      </c>
      <c r="AY86" s="13" t="s">
        <v>133</v>
      </c>
      <c r="BE86" s="151">
        <f>IF(N86="základní",J86,0)</f>
        <v>0</v>
      </c>
      <c r="BF86" s="151">
        <f>IF(N86="snížená",J86,0)</f>
        <v>0</v>
      </c>
      <c r="BG86" s="151">
        <f>IF(N86="zákl. přenesená",J86,0)</f>
        <v>0</v>
      </c>
      <c r="BH86" s="151">
        <f>IF(N86="sníž. přenesená",J86,0)</f>
        <v>0</v>
      </c>
      <c r="BI86" s="151">
        <f>IF(N86="nulová",J86,0)</f>
        <v>0</v>
      </c>
      <c r="BJ86" s="13" t="s">
        <v>81</v>
      </c>
      <c r="BK86" s="151">
        <f>ROUND(I86*H86,2)</f>
        <v>0</v>
      </c>
      <c r="BL86" s="13" t="s">
        <v>132</v>
      </c>
      <c r="BM86" s="13" t="s">
        <v>936</v>
      </c>
    </row>
    <row r="87" spans="2:65" s="1" customFormat="1" ht="19.5">
      <c r="B87" s="30"/>
      <c r="C87" s="31"/>
      <c r="D87" s="152" t="s">
        <v>135</v>
      </c>
      <c r="E87" s="31"/>
      <c r="F87" s="153" t="s">
        <v>937</v>
      </c>
      <c r="G87" s="31"/>
      <c r="H87" s="31"/>
      <c r="I87" s="99"/>
      <c r="J87" s="31"/>
      <c r="K87" s="31"/>
      <c r="L87" s="34"/>
      <c r="M87" s="154"/>
      <c r="N87" s="56"/>
      <c r="O87" s="56"/>
      <c r="P87" s="56"/>
      <c r="Q87" s="56"/>
      <c r="R87" s="56"/>
      <c r="S87" s="56"/>
      <c r="T87" s="57"/>
      <c r="AT87" s="13" t="s">
        <v>135</v>
      </c>
      <c r="AU87" s="13" t="s">
        <v>73</v>
      </c>
    </row>
    <row r="88" spans="2:65" s="1" customFormat="1" ht="16.5" customHeight="1">
      <c r="B88" s="30"/>
      <c r="C88" s="140" t="s">
        <v>150</v>
      </c>
      <c r="D88" s="140" t="s">
        <v>127</v>
      </c>
      <c r="E88" s="141" t="s">
        <v>938</v>
      </c>
      <c r="F88" s="142" t="s">
        <v>939</v>
      </c>
      <c r="G88" s="143" t="s">
        <v>194</v>
      </c>
      <c r="H88" s="144">
        <v>66.239999999999995</v>
      </c>
      <c r="I88" s="145"/>
      <c r="J88" s="146">
        <f>ROUND(I88*H88,2)</f>
        <v>0</v>
      </c>
      <c r="K88" s="142" t="s">
        <v>923</v>
      </c>
      <c r="L88" s="34"/>
      <c r="M88" s="147" t="s">
        <v>1</v>
      </c>
      <c r="N88" s="148" t="s">
        <v>44</v>
      </c>
      <c r="O88" s="56"/>
      <c r="P88" s="149">
        <f>O88*H88</f>
        <v>0</v>
      </c>
      <c r="Q88" s="149">
        <v>0</v>
      </c>
      <c r="R88" s="149">
        <f>Q88*H88</f>
        <v>0</v>
      </c>
      <c r="S88" s="149">
        <v>0</v>
      </c>
      <c r="T88" s="150">
        <f>S88*H88</f>
        <v>0</v>
      </c>
      <c r="AR88" s="13" t="s">
        <v>132</v>
      </c>
      <c r="AT88" s="13" t="s">
        <v>127</v>
      </c>
      <c r="AU88" s="13" t="s">
        <v>73</v>
      </c>
      <c r="AY88" s="13" t="s">
        <v>133</v>
      </c>
      <c r="BE88" s="151">
        <f>IF(N88="základní",J88,0)</f>
        <v>0</v>
      </c>
      <c r="BF88" s="151">
        <f>IF(N88="snížená",J88,0)</f>
        <v>0</v>
      </c>
      <c r="BG88" s="151">
        <f>IF(N88="zákl. přenesená",J88,0)</f>
        <v>0</v>
      </c>
      <c r="BH88" s="151">
        <f>IF(N88="sníž. přenesená",J88,0)</f>
        <v>0</v>
      </c>
      <c r="BI88" s="151">
        <f>IF(N88="nulová",J88,0)</f>
        <v>0</v>
      </c>
      <c r="BJ88" s="13" t="s">
        <v>81</v>
      </c>
      <c r="BK88" s="151">
        <f>ROUND(I88*H88,2)</f>
        <v>0</v>
      </c>
      <c r="BL88" s="13" t="s">
        <v>132</v>
      </c>
      <c r="BM88" s="13" t="s">
        <v>940</v>
      </c>
    </row>
    <row r="89" spans="2:65" s="1" customFormat="1" ht="11.25">
      <c r="B89" s="30"/>
      <c r="C89" s="31"/>
      <c r="D89" s="152" t="s">
        <v>135</v>
      </c>
      <c r="E89" s="31"/>
      <c r="F89" s="153" t="s">
        <v>941</v>
      </c>
      <c r="G89" s="31"/>
      <c r="H89" s="31"/>
      <c r="I89" s="99"/>
      <c r="J89" s="31"/>
      <c r="K89" s="31"/>
      <c r="L89" s="34"/>
      <c r="M89" s="154"/>
      <c r="N89" s="56"/>
      <c r="O89" s="56"/>
      <c r="P89" s="56"/>
      <c r="Q89" s="56"/>
      <c r="R89" s="56"/>
      <c r="S89" s="56"/>
      <c r="T89" s="57"/>
      <c r="AT89" s="13" t="s">
        <v>135</v>
      </c>
      <c r="AU89" s="13" t="s">
        <v>73</v>
      </c>
    </row>
    <row r="90" spans="2:65" s="1" customFormat="1" ht="16.5" customHeight="1">
      <c r="B90" s="30"/>
      <c r="C90" s="140" t="s">
        <v>157</v>
      </c>
      <c r="D90" s="140" t="s">
        <v>127</v>
      </c>
      <c r="E90" s="141" t="s">
        <v>942</v>
      </c>
      <c r="F90" s="142" t="s">
        <v>943</v>
      </c>
      <c r="G90" s="143" t="s">
        <v>194</v>
      </c>
      <c r="H90" s="144">
        <v>66.239999999999995</v>
      </c>
      <c r="I90" s="145"/>
      <c r="J90" s="146">
        <f>ROUND(I90*H90,2)</f>
        <v>0</v>
      </c>
      <c r="K90" s="142" t="s">
        <v>923</v>
      </c>
      <c r="L90" s="34"/>
      <c r="M90" s="147" t="s">
        <v>1</v>
      </c>
      <c r="N90" s="148" t="s">
        <v>44</v>
      </c>
      <c r="O90" s="56"/>
      <c r="P90" s="149">
        <f>O90*H90</f>
        <v>0</v>
      </c>
      <c r="Q90" s="149">
        <v>0</v>
      </c>
      <c r="R90" s="149">
        <f>Q90*H90</f>
        <v>0</v>
      </c>
      <c r="S90" s="149">
        <v>0</v>
      </c>
      <c r="T90" s="150">
        <f>S90*H90</f>
        <v>0</v>
      </c>
      <c r="AR90" s="13" t="s">
        <v>132</v>
      </c>
      <c r="AT90" s="13" t="s">
        <v>127</v>
      </c>
      <c r="AU90" s="13" t="s">
        <v>73</v>
      </c>
      <c r="AY90" s="13" t="s">
        <v>133</v>
      </c>
      <c r="BE90" s="151">
        <f>IF(N90="základní",J90,0)</f>
        <v>0</v>
      </c>
      <c r="BF90" s="151">
        <f>IF(N90="snížená",J90,0)</f>
        <v>0</v>
      </c>
      <c r="BG90" s="151">
        <f>IF(N90="zákl. přenesená",J90,0)</f>
        <v>0</v>
      </c>
      <c r="BH90" s="151">
        <f>IF(N90="sníž. přenesená",J90,0)</f>
        <v>0</v>
      </c>
      <c r="BI90" s="151">
        <f>IF(N90="nulová",J90,0)</f>
        <v>0</v>
      </c>
      <c r="BJ90" s="13" t="s">
        <v>81</v>
      </c>
      <c r="BK90" s="151">
        <f>ROUND(I90*H90,2)</f>
        <v>0</v>
      </c>
      <c r="BL90" s="13" t="s">
        <v>132</v>
      </c>
      <c r="BM90" s="13" t="s">
        <v>944</v>
      </c>
    </row>
    <row r="91" spans="2:65" s="1" customFormat="1" ht="19.5">
      <c r="B91" s="30"/>
      <c r="C91" s="31"/>
      <c r="D91" s="152" t="s">
        <v>135</v>
      </c>
      <c r="E91" s="31"/>
      <c r="F91" s="153" t="s">
        <v>945</v>
      </c>
      <c r="G91" s="31"/>
      <c r="H91" s="31"/>
      <c r="I91" s="99"/>
      <c r="J91" s="31"/>
      <c r="K91" s="31"/>
      <c r="L91" s="34"/>
      <c r="M91" s="154"/>
      <c r="N91" s="56"/>
      <c r="O91" s="56"/>
      <c r="P91" s="56"/>
      <c r="Q91" s="56"/>
      <c r="R91" s="56"/>
      <c r="S91" s="56"/>
      <c r="T91" s="57"/>
      <c r="AT91" s="13" t="s">
        <v>135</v>
      </c>
      <c r="AU91" s="13" t="s">
        <v>73</v>
      </c>
    </row>
    <row r="92" spans="2:65" s="1" customFormat="1" ht="16.5" customHeight="1">
      <c r="B92" s="30"/>
      <c r="C92" s="140" t="s">
        <v>164</v>
      </c>
      <c r="D92" s="140" t="s">
        <v>127</v>
      </c>
      <c r="E92" s="141" t="s">
        <v>946</v>
      </c>
      <c r="F92" s="142" t="s">
        <v>947</v>
      </c>
      <c r="G92" s="143" t="s">
        <v>194</v>
      </c>
      <c r="H92" s="144">
        <v>296.7</v>
      </c>
      <c r="I92" s="145"/>
      <c r="J92" s="146">
        <f>ROUND(I92*H92,2)</f>
        <v>0</v>
      </c>
      <c r="K92" s="142" t="s">
        <v>923</v>
      </c>
      <c r="L92" s="34"/>
      <c r="M92" s="147" t="s">
        <v>1</v>
      </c>
      <c r="N92" s="148" t="s">
        <v>44</v>
      </c>
      <c r="O92" s="56"/>
      <c r="P92" s="149">
        <f>O92*H92</f>
        <v>0</v>
      </c>
      <c r="Q92" s="149">
        <v>0</v>
      </c>
      <c r="R92" s="149">
        <f>Q92*H92</f>
        <v>0</v>
      </c>
      <c r="S92" s="149">
        <v>0</v>
      </c>
      <c r="T92" s="150">
        <f>S92*H92</f>
        <v>0</v>
      </c>
      <c r="AR92" s="13" t="s">
        <v>132</v>
      </c>
      <c r="AT92" s="13" t="s">
        <v>127</v>
      </c>
      <c r="AU92" s="13" t="s">
        <v>73</v>
      </c>
      <c r="AY92" s="13" t="s">
        <v>133</v>
      </c>
      <c r="BE92" s="151">
        <f>IF(N92="základní",J92,0)</f>
        <v>0</v>
      </c>
      <c r="BF92" s="151">
        <f>IF(N92="snížená",J92,0)</f>
        <v>0</v>
      </c>
      <c r="BG92" s="151">
        <f>IF(N92="zákl. přenesená",J92,0)</f>
        <v>0</v>
      </c>
      <c r="BH92" s="151">
        <f>IF(N92="sníž. přenesená",J92,0)</f>
        <v>0</v>
      </c>
      <c r="BI92" s="151">
        <f>IF(N92="nulová",J92,0)</f>
        <v>0</v>
      </c>
      <c r="BJ92" s="13" t="s">
        <v>81</v>
      </c>
      <c r="BK92" s="151">
        <f>ROUND(I92*H92,2)</f>
        <v>0</v>
      </c>
      <c r="BL92" s="13" t="s">
        <v>132</v>
      </c>
      <c r="BM92" s="13" t="s">
        <v>948</v>
      </c>
    </row>
    <row r="93" spans="2:65" s="1" customFormat="1" ht="19.5">
      <c r="B93" s="30"/>
      <c r="C93" s="31"/>
      <c r="D93" s="152" t="s">
        <v>135</v>
      </c>
      <c r="E93" s="31"/>
      <c r="F93" s="153" t="s">
        <v>949</v>
      </c>
      <c r="G93" s="31"/>
      <c r="H93" s="31"/>
      <c r="I93" s="99"/>
      <c r="J93" s="31"/>
      <c r="K93" s="31"/>
      <c r="L93" s="34"/>
      <c r="M93" s="154"/>
      <c r="N93" s="56"/>
      <c r="O93" s="56"/>
      <c r="P93" s="56"/>
      <c r="Q93" s="56"/>
      <c r="R93" s="56"/>
      <c r="S93" s="56"/>
      <c r="T93" s="57"/>
      <c r="AT93" s="13" t="s">
        <v>135</v>
      </c>
      <c r="AU93" s="13" t="s">
        <v>73</v>
      </c>
    </row>
    <row r="94" spans="2:65" s="1" customFormat="1" ht="16.5" customHeight="1">
      <c r="B94" s="30"/>
      <c r="C94" s="140" t="s">
        <v>170</v>
      </c>
      <c r="D94" s="140" t="s">
        <v>127</v>
      </c>
      <c r="E94" s="141" t="s">
        <v>950</v>
      </c>
      <c r="F94" s="142" t="s">
        <v>951</v>
      </c>
      <c r="G94" s="143" t="s">
        <v>194</v>
      </c>
      <c r="H94" s="144">
        <v>380.42</v>
      </c>
      <c r="I94" s="145"/>
      <c r="J94" s="146">
        <f>ROUND(I94*H94,2)</f>
        <v>0</v>
      </c>
      <c r="K94" s="142" t="s">
        <v>923</v>
      </c>
      <c r="L94" s="34"/>
      <c r="M94" s="147" t="s">
        <v>1</v>
      </c>
      <c r="N94" s="148" t="s">
        <v>44</v>
      </c>
      <c r="O94" s="56"/>
      <c r="P94" s="149">
        <f>O94*H94</f>
        <v>0</v>
      </c>
      <c r="Q94" s="149">
        <v>0</v>
      </c>
      <c r="R94" s="149">
        <f>Q94*H94</f>
        <v>0</v>
      </c>
      <c r="S94" s="149">
        <v>0</v>
      </c>
      <c r="T94" s="150">
        <f>S94*H94</f>
        <v>0</v>
      </c>
      <c r="AR94" s="13" t="s">
        <v>132</v>
      </c>
      <c r="AT94" s="13" t="s">
        <v>127</v>
      </c>
      <c r="AU94" s="13" t="s">
        <v>73</v>
      </c>
      <c r="AY94" s="13" t="s">
        <v>133</v>
      </c>
      <c r="BE94" s="151">
        <f>IF(N94="základní",J94,0)</f>
        <v>0</v>
      </c>
      <c r="BF94" s="151">
        <f>IF(N94="snížená",J94,0)</f>
        <v>0</v>
      </c>
      <c r="BG94" s="151">
        <f>IF(N94="zákl. přenesená",J94,0)</f>
        <v>0</v>
      </c>
      <c r="BH94" s="151">
        <f>IF(N94="sníž. přenesená",J94,0)</f>
        <v>0</v>
      </c>
      <c r="BI94" s="151">
        <f>IF(N94="nulová",J94,0)</f>
        <v>0</v>
      </c>
      <c r="BJ94" s="13" t="s">
        <v>81</v>
      </c>
      <c r="BK94" s="151">
        <f>ROUND(I94*H94,2)</f>
        <v>0</v>
      </c>
      <c r="BL94" s="13" t="s">
        <v>132</v>
      </c>
      <c r="BM94" s="13" t="s">
        <v>952</v>
      </c>
    </row>
    <row r="95" spans="2:65" s="1" customFormat="1" ht="19.5">
      <c r="B95" s="30"/>
      <c r="C95" s="31"/>
      <c r="D95" s="152" t="s">
        <v>135</v>
      </c>
      <c r="E95" s="31"/>
      <c r="F95" s="153" t="s">
        <v>953</v>
      </c>
      <c r="G95" s="31"/>
      <c r="H95" s="31"/>
      <c r="I95" s="99"/>
      <c r="J95" s="31"/>
      <c r="K95" s="31"/>
      <c r="L95" s="34"/>
      <c r="M95" s="154"/>
      <c r="N95" s="56"/>
      <c r="O95" s="56"/>
      <c r="P95" s="56"/>
      <c r="Q95" s="56"/>
      <c r="R95" s="56"/>
      <c r="S95" s="56"/>
      <c r="T95" s="57"/>
      <c r="AT95" s="13" t="s">
        <v>135</v>
      </c>
      <c r="AU95" s="13" t="s">
        <v>73</v>
      </c>
    </row>
    <row r="96" spans="2:65" s="1" customFormat="1" ht="16.5" customHeight="1">
      <c r="B96" s="30"/>
      <c r="C96" s="140" t="s">
        <v>181</v>
      </c>
      <c r="D96" s="140" t="s">
        <v>127</v>
      </c>
      <c r="E96" s="141" t="s">
        <v>954</v>
      </c>
      <c r="F96" s="142" t="s">
        <v>955</v>
      </c>
      <c r="G96" s="143" t="s">
        <v>194</v>
      </c>
      <c r="H96" s="144">
        <v>380.42</v>
      </c>
      <c r="I96" s="145"/>
      <c r="J96" s="146">
        <f>ROUND(I96*H96,2)</f>
        <v>0</v>
      </c>
      <c r="K96" s="142" t="s">
        <v>923</v>
      </c>
      <c r="L96" s="34"/>
      <c r="M96" s="147" t="s">
        <v>1</v>
      </c>
      <c r="N96" s="148" t="s">
        <v>44</v>
      </c>
      <c r="O96" s="56"/>
      <c r="P96" s="149">
        <f>O96*H96</f>
        <v>0</v>
      </c>
      <c r="Q96" s="149">
        <v>0</v>
      </c>
      <c r="R96" s="149">
        <f>Q96*H96</f>
        <v>0</v>
      </c>
      <c r="S96" s="149">
        <v>0</v>
      </c>
      <c r="T96" s="150">
        <f>S96*H96</f>
        <v>0</v>
      </c>
      <c r="AR96" s="13" t="s">
        <v>132</v>
      </c>
      <c r="AT96" s="13" t="s">
        <v>127</v>
      </c>
      <c r="AU96" s="13" t="s">
        <v>73</v>
      </c>
      <c r="AY96" s="13" t="s">
        <v>133</v>
      </c>
      <c r="BE96" s="151">
        <f>IF(N96="základní",J96,0)</f>
        <v>0</v>
      </c>
      <c r="BF96" s="151">
        <f>IF(N96="snížená",J96,0)</f>
        <v>0</v>
      </c>
      <c r="BG96" s="151">
        <f>IF(N96="zákl. přenesená",J96,0)</f>
        <v>0</v>
      </c>
      <c r="BH96" s="151">
        <f>IF(N96="sníž. přenesená",J96,0)</f>
        <v>0</v>
      </c>
      <c r="BI96" s="151">
        <f>IF(N96="nulová",J96,0)</f>
        <v>0</v>
      </c>
      <c r="BJ96" s="13" t="s">
        <v>81</v>
      </c>
      <c r="BK96" s="151">
        <f>ROUND(I96*H96,2)</f>
        <v>0</v>
      </c>
      <c r="BL96" s="13" t="s">
        <v>132</v>
      </c>
      <c r="BM96" s="13" t="s">
        <v>956</v>
      </c>
    </row>
    <row r="97" spans="2:65" s="1" customFormat="1" ht="19.5">
      <c r="B97" s="30"/>
      <c r="C97" s="31"/>
      <c r="D97" s="152" t="s">
        <v>135</v>
      </c>
      <c r="E97" s="31"/>
      <c r="F97" s="153" t="s">
        <v>957</v>
      </c>
      <c r="G97" s="31"/>
      <c r="H97" s="31"/>
      <c r="I97" s="99"/>
      <c r="J97" s="31"/>
      <c r="K97" s="31"/>
      <c r="L97" s="34"/>
      <c r="M97" s="154"/>
      <c r="N97" s="56"/>
      <c r="O97" s="56"/>
      <c r="P97" s="56"/>
      <c r="Q97" s="56"/>
      <c r="R97" s="56"/>
      <c r="S97" s="56"/>
      <c r="T97" s="57"/>
      <c r="AT97" s="13" t="s">
        <v>135</v>
      </c>
      <c r="AU97" s="13" t="s">
        <v>73</v>
      </c>
    </row>
    <row r="98" spans="2:65" s="1" customFormat="1" ht="16.5" customHeight="1">
      <c r="B98" s="30"/>
      <c r="C98" s="140" t="s">
        <v>186</v>
      </c>
      <c r="D98" s="140" t="s">
        <v>127</v>
      </c>
      <c r="E98" s="141" t="s">
        <v>958</v>
      </c>
      <c r="F98" s="142" t="s">
        <v>959</v>
      </c>
      <c r="G98" s="143" t="s">
        <v>194</v>
      </c>
      <c r="H98" s="144">
        <v>380.42</v>
      </c>
      <c r="I98" s="145"/>
      <c r="J98" s="146">
        <f>ROUND(I98*H98,2)</f>
        <v>0</v>
      </c>
      <c r="K98" s="142" t="s">
        <v>923</v>
      </c>
      <c r="L98" s="34"/>
      <c r="M98" s="147" t="s">
        <v>1</v>
      </c>
      <c r="N98" s="148" t="s">
        <v>44</v>
      </c>
      <c r="O98" s="56"/>
      <c r="P98" s="149">
        <f>O98*H98</f>
        <v>0</v>
      </c>
      <c r="Q98" s="149">
        <v>0</v>
      </c>
      <c r="R98" s="149">
        <f>Q98*H98</f>
        <v>0</v>
      </c>
      <c r="S98" s="149">
        <v>0</v>
      </c>
      <c r="T98" s="150">
        <f>S98*H98</f>
        <v>0</v>
      </c>
      <c r="AR98" s="13" t="s">
        <v>132</v>
      </c>
      <c r="AT98" s="13" t="s">
        <v>127</v>
      </c>
      <c r="AU98" s="13" t="s">
        <v>73</v>
      </c>
      <c r="AY98" s="13" t="s">
        <v>133</v>
      </c>
      <c r="BE98" s="151">
        <f>IF(N98="základní",J98,0)</f>
        <v>0</v>
      </c>
      <c r="BF98" s="151">
        <f>IF(N98="snížená",J98,0)</f>
        <v>0</v>
      </c>
      <c r="BG98" s="151">
        <f>IF(N98="zákl. přenesená",J98,0)</f>
        <v>0</v>
      </c>
      <c r="BH98" s="151">
        <f>IF(N98="sníž. přenesená",J98,0)</f>
        <v>0</v>
      </c>
      <c r="BI98" s="151">
        <f>IF(N98="nulová",J98,0)</f>
        <v>0</v>
      </c>
      <c r="BJ98" s="13" t="s">
        <v>81</v>
      </c>
      <c r="BK98" s="151">
        <f>ROUND(I98*H98,2)</f>
        <v>0</v>
      </c>
      <c r="BL98" s="13" t="s">
        <v>132</v>
      </c>
      <c r="BM98" s="13" t="s">
        <v>960</v>
      </c>
    </row>
    <row r="99" spans="2:65" s="1" customFormat="1" ht="11.25">
      <c r="B99" s="30"/>
      <c r="C99" s="31"/>
      <c r="D99" s="152" t="s">
        <v>135</v>
      </c>
      <c r="E99" s="31"/>
      <c r="F99" s="153" t="s">
        <v>961</v>
      </c>
      <c r="G99" s="31"/>
      <c r="H99" s="31"/>
      <c r="I99" s="99"/>
      <c r="J99" s="31"/>
      <c r="K99" s="31"/>
      <c r="L99" s="34"/>
      <c r="M99" s="154"/>
      <c r="N99" s="56"/>
      <c r="O99" s="56"/>
      <c r="P99" s="56"/>
      <c r="Q99" s="56"/>
      <c r="R99" s="56"/>
      <c r="S99" s="56"/>
      <c r="T99" s="57"/>
      <c r="AT99" s="13" t="s">
        <v>135</v>
      </c>
      <c r="AU99" s="13" t="s">
        <v>73</v>
      </c>
    </row>
    <row r="100" spans="2:65" s="1" customFormat="1" ht="16.5" customHeight="1">
      <c r="B100" s="30"/>
      <c r="C100" s="140" t="s">
        <v>191</v>
      </c>
      <c r="D100" s="140" t="s">
        <v>127</v>
      </c>
      <c r="E100" s="141" t="s">
        <v>962</v>
      </c>
      <c r="F100" s="142" t="s">
        <v>963</v>
      </c>
      <c r="G100" s="143" t="s">
        <v>130</v>
      </c>
      <c r="H100" s="144">
        <v>110.4</v>
      </c>
      <c r="I100" s="145"/>
      <c r="J100" s="146">
        <f>ROUND(I100*H100,2)</f>
        <v>0</v>
      </c>
      <c r="K100" s="142" t="s">
        <v>923</v>
      </c>
      <c r="L100" s="34"/>
      <c r="M100" s="147" t="s">
        <v>1</v>
      </c>
      <c r="N100" s="148" t="s">
        <v>44</v>
      </c>
      <c r="O100" s="56"/>
      <c r="P100" s="149">
        <f>O100*H100</f>
        <v>0</v>
      </c>
      <c r="Q100" s="149">
        <v>0</v>
      </c>
      <c r="R100" s="149">
        <f>Q100*H100</f>
        <v>0</v>
      </c>
      <c r="S100" s="149">
        <v>0</v>
      </c>
      <c r="T100" s="150">
        <f>S100*H100</f>
        <v>0</v>
      </c>
      <c r="AR100" s="13" t="s">
        <v>132</v>
      </c>
      <c r="AT100" s="13" t="s">
        <v>127</v>
      </c>
      <c r="AU100" s="13" t="s">
        <v>73</v>
      </c>
      <c r="AY100" s="13" t="s">
        <v>133</v>
      </c>
      <c r="BE100" s="151">
        <f>IF(N100="základní",J100,0)</f>
        <v>0</v>
      </c>
      <c r="BF100" s="151">
        <f>IF(N100="snížená",J100,0)</f>
        <v>0</v>
      </c>
      <c r="BG100" s="151">
        <f>IF(N100="zákl. přenesená",J100,0)</f>
        <v>0</v>
      </c>
      <c r="BH100" s="151">
        <f>IF(N100="sníž. přenesená",J100,0)</f>
        <v>0</v>
      </c>
      <c r="BI100" s="151">
        <f>IF(N100="nulová",J100,0)</f>
        <v>0</v>
      </c>
      <c r="BJ100" s="13" t="s">
        <v>81</v>
      </c>
      <c r="BK100" s="151">
        <f>ROUND(I100*H100,2)</f>
        <v>0</v>
      </c>
      <c r="BL100" s="13" t="s">
        <v>132</v>
      </c>
      <c r="BM100" s="13" t="s">
        <v>964</v>
      </c>
    </row>
    <row r="101" spans="2:65" s="1" customFormat="1" ht="11.25">
      <c r="B101" s="30"/>
      <c r="C101" s="31"/>
      <c r="D101" s="152" t="s">
        <v>135</v>
      </c>
      <c r="E101" s="31"/>
      <c r="F101" s="153" t="s">
        <v>965</v>
      </c>
      <c r="G101" s="31"/>
      <c r="H101" s="31"/>
      <c r="I101" s="99"/>
      <c r="J101" s="31"/>
      <c r="K101" s="31"/>
      <c r="L101" s="34"/>
      <c r="M101" s="154"/>
      <c r="N101" s="56"/>
      <c r="O101" s="56"/>
      <c r="P101" s="56"/>
      <c r="Q101" s="56"/>
      <c r="R101" s="56"/>
      <c r="S101" s="56"/>
      <c r="T101" s="57"/>
      <c r="AT101" s="13" t="s">
        <v>135</v>
      </c>
      <c r="AU101" s="13" t="s">
        <v>73</v>
      </c>
    </row>
    <row r="102" spans="2:65" s="1" customFormat="1" ht="16.5" customHeight="1">
      <c r="B102" s="30"/>
      <c r="C102" s="140" t="s">
        <v>207</v>
      </c>
      <c r="D102" s="140" t="s">
        <v>127</v>
      </c>
      <c r="E102" s="141" t="s">
        <v>966</v>
      </c>
      <c r="F102" s="142" t="s">
        <v>967</v>
      </c>
      <c r="G102" s="143" t="s">
        <v>194</v>
      </c>
      <c r="H102" s="144">
        <v>380.42</v>
      </c>
      <c r="I102" s="145"/>
      <c r="J102" s="146">
        <f>ROUND(I102*H102,2)</f>
        <v>0</v>
      </c>
      <c r="K102" s="142" t="s">
        <v>923</v>
      </c>
      <c r="L102" s="34"/>
      <c r="M102" s="147" t="s">
        <v>1</v>
      </c>
      <c r="N102" s="148" t="s">
        <v>44</v>
      </c>
      <c r="O102" s="56"/>
      <c r="P102" s="149">
        <f>O102*H102</f>
        <v>0</v>
      </c>
      <c r="Q102" s="149">
        <v>0</v>
      </c>
      <c r="R102" s="149">
        <f>Q102*H102</f>
        <v>0</v>
      </c>
      <c r="S102" s="149">
        <v>0</v>
      </c>
      <c r="T102" s="150">
        <f>S102*H102</f>
        <v>0</v>
      </c>
      <c r="AR102" s="13" t="s">
        <v>132</v>
      </c>
      <c r="AT102" s="13" t="s">
        <v>127</v>
      </c>
      <c r="AU102" s="13" t="s">
        <v>73</v>
      </c>
      <c r="AY102" s="13" t="s">
        <v>133</v>
      </c>
      <c r="BE102" s="151">
        <f>IF(N102="základní",J102,0)</f>
        <v>0</v>
      </c>
      <c r="BF102" s="151">
        <f>IF(N102="snížená",J102,0)</f>
        <v>0</v>
      </c>
      <c r="BG102" s="151">
        <f>IF(N102="zákl. přenesená",J102,0)</f>
        <v>0</v>
      </c>
      <c r="BH102" s="151">
        <f>IF(N102="sníž. přenesená",J102,0)</f>
        <v>0</v>
      </c>
      <c r="BI102" s="151">
        <f>IF(N102="nulová",J102,0)</f>
        <v>0</v>
      </c>
      <c r="BJ102" s="13" t="s">
        <v>81</v>
      </c>
      <c r="BK102" s="151">
        <f>ROUND(I102*H102,2)</f>
        <v>0</v>
      </c>
      <c r="BL102" s="13" t="s">
        <v>132</v>
      </c>
      <c r="BM102" s="13" t="s">
        <v>968</v>
      </c>
    </row>
    <row r="103" spans="2:65" s="1" customFormat="1" ht="19.5">
      <c r="B103" s="30"/>
      <c r="C103" s="31"/>
      <c r="D103" s="152" t="s">
        <v>135</v>
      </c>
      <c r="E103" s="31"/>
      <c r="F103" s="153" t="s">
        <v>969</v>
      </c>
      <c r="G103" s="31"/>
      <c r="H103" s="31"/>
      <c r="I103" s="99"/>
      <c r="J103" s="31"/>
      <c r="K103" s="31"/>
      <c r="L103" s="34"/>
      <c r="M103" s="154"/>
      <c r="N103" s="56"/>
      <c r="O103" s="56"/>
      <c r="P103" s="56"/>
      <c r="Q103" s="56"/>
      <c r="R103" s="56"/>
      <c r="S103" s="56"/>
      <c r="T103" s="57"/>
      <c r="AT103" s="13" t="s">
        <v>135</v>
      </c>
      <c r="AU103" s="13" t="s">
        <v>73</v>
      </c>
    </row>
    <row r="104" spans="2:65" s="1" customFormat="1" ht="16.5" customHeight="1">
      <c r="B104" s="30"/>
      <c r="C104" s="140" t="s">
        <v>218</v>
      </c>
      <c r="D104" s="140" t="s">
        <v>127</v>
      </c>
      <c r="E104" s="141" t="s">
        <v>970</v>
      </c>
      <c r="F104" s="142" t="s">
        <v>971</v>
      </c>
      <c r="G104" s="143" t="s">
        <v>173</v>
      </c>
      <c r="H104" s="144">
        <v>743.36</v>
      </c>
      <c r="I104" s="145"/>
      <c r="J104" s="146">
        <f>ROUND(I104*H104,2)</f>
        <v>0</v>
      </c>
      <c r="K104" s="142" t="s">
        <v>923</v>
      </c>
      <c r="L104" s="34"/>
      <c r="M104" s="147" t="s">
        <v>1</v>
      </c>
      <c r="N104" s="148" t="s">
        <v>44</v>
      </c>
      <c r="O104" s="56"/>
      <c r="P104" s="149">
        <f>O104*H104</f>
        <v>0</v>
      </c>
      <c r="Q104" s="149">
        <v>0</v>
      </c>
      <c r="R104" s="149">
        <f>Q104*H104</f>
        <v>0</v>
      </c>
      <c r="S104" s="149">
        <v>0</v>
      </c>
      <c r="T104" s="150">
        <f>S104*H104</f>
        <v>0</v>
      </c>
      <c r="AR104" s="13" t="s">
        <v>132</v>
      </c>
      <c r="AT104" s="13" t="s">
        <v>127</v>
      </c>
      <c r="AU104" s="13" t="s">
        <v>73</v>
      </c>
      <c r="AY104" s="13" t="s">
        <v>133</v>
      </c>
      <c r="BE104" s="151">
        <f>IF(N104="základní",J104,0)</f>
        <v>0</v>
      </c>
      <c r="BF104" s="151">
        <f>IF(N104="snížená",J104,0)</f>
        <v>0</v>
      </c>
      <c r="BG104" s="151">
        <f>IF(N104="zákl. přenesená",J104,0)</f>
        <v>0</v>
      </c>
      <c r="BH104" s="151">
        <f>IF(N104="sníž. přenesená",J104,0)</f>
        <v>0</v>
      </c>
      <c r="BI104" s="151">
        <f>IF(N104="nulová",J104,0)</f>
        <v>0</v>
      </c>
      <c r="BJ104" s="13" t="s">
        <v>81</v>
      </c>
      <c r="BK104" s="151">
        <f>ROUND(I104*H104,2)</f>
        <v>0</v>
      </c>
      <c r="BL104" s="13" t="s">
        <v>132</v>
      </c>
      <c r="BM104" s="13" t="s">
        <v>972</v>
      </c>
    </row>
    <row r="105" spans="2:65" s="1" customFormat="1" ht="11.25">
      <c r="B105" s="30"/>
      <c r="C105" s="31"/>
      <c r="D105" s="152" t="s">
        <v>135</v>
      </c>
      <c r="E105" s="31"/>
      <c r="F105" s="153" t="s">
        <v>973</v>
      </c>
      <c r="G105" s="31"/>
      <c r="H105" s="31"/>
      <c r="I105" s="99"/>
      <c r="J105" s="31"/>
      <c r="K105" s="31"/>
      <c r="L105" s="34"/>
      <c r="M105" s="154"/>
      <c r="N105" s="56"/>
      <c r="O105" s="56"/>
      <c r="P105" s="56"/>
      <c r="Q105" s="56"/>
      <c r="R105" s="56"/>
      <c r="S105" s="56"/>
      <c r="T105" s="57"/>
      <c r="AT105" s="13" t="s">
        <v>135</v>
      </c>
      <c r="AU105" s="13" t="s">
        <v>73</v>
      </c>
    </row>
    <row r="106" spans="2:65" s="1" customFormat="1" ht="16.5" customHeight="1">
      <c r="B106" s="30"/>
      <c r="C106" s="140" t="s">
        <v>8</v>
      </c>
      <c r="D106" s="140" t="s">
        <v>127</v>
      </c>
      <c r="E106" s="141" t="s">
        <v>974</v>
      </c>
      <c r="F106" s="142" t="s">
        <v>975</v>
      </c>
      <c r="G106" s="143" t="s">
        <v>194</v>
      </c>
      <c r="H106" s="144">
        <v>296.7</v>
      </c>
      <c r="I106" s="145"/>
      <c r="J106" s="146">
        <f>ROUND(I106*H106,2)</f>
        <v>0</v>
      </c>
      <c r="K106" s="142" t="s">
        <v>923</v>
      </c>
      <c r="L106" s="34"/>
      <c r="M106" s="147" t="s">
        <v>1</v>
      </c>
      <c r="N106" s="148" t="s">
        <v>44</v>
      </c>
      <c r="O106" s="56"/>
      <c r="P106" s="149">
        <f>O106*H106</f>
        <v>0</v>
      </c>
      <c r="Q106" s="149">
        <v>0</v>
      </c>
      <c r="R106" s="149">
        <f>Q106*H106</f>
        <v>0</v>
      </c>
      <c r="S106" s="149">
        <v>0</v>
      </c>
      <c r="T106" s="150">
        <f>S106*H106</f>
        <v>0</v>
      </c>
      <c r="AR106" s="13" t="s">
        <v>132</v>
      </c>
      <c r="AT106" s="13" t="s">
        <v>127</v>
      </c>
      <c r="AU106" s="13" t="s">
        <v>73</v>
      </c>
      <c r="AY106" s="13" t="s">
        <v>133</v>
      </c>
      <c r="BE106" s="151">
        <f>IF(N106="základní",J106,0)</f>
        <v>0</v>
      </c>
      <c r="BF106" s="151">
        <f>IF(N106="snížená",J106,0)</f>
        <v>0</v>
      </c>
      <c r="BG106" s="151">
        <f>IF(N106="zákl. přenesená",J106,0)</f>
        <v>0</v>
      </c>
      <c r="BH106" s="151">
        <f>IF(N106="sníž. přenesená",J106,0)</f>
        <v>0</v>
      </c>
      <c r="BI106" s="151">
        <f>IF(N106="nulová",J106,0)</f>
        <v>0</v>
      </c>
      <c r="BJ106" s="13" t="s">
        <v>81</v>
      </c>
      <c r="BK106" s="151">
        <f>ROUND(I106*H106,2)</f>
        <v>0</v>
      </c>
      <c r="BL106" s="13" t="s">
        <v>132</v>
      </c>
      <c r="BM106" s="13" t="s">
        <v>976</v>
      </c>
    </row>
    <row r="107" spans="2:65" s="1" customFormat="1" ht="11.25">
      <c r="B107" s="30"/>
      <c r="C107" s="31"/>
      <c r="D107" s="152" t="s">
        <v>135</v>
      </c>
      <c r="E107" s="31"/>
      <c r="F107" s="153" t="s">
        <v>977</v>
      </c>
      <c r="G107" s="31"/>
      <c r="H107" s="31"/>
      <c r="I107" s="99"/>
      <c r="J107" s="31"/>
      <c r="K107" s="31"/>
      <c r="L107" s="34"/>
      <c r="M107" s="154"/>
      <c r="N107" s="56"/>
      <c r="O107" s="56"/>
      <c r="P107" s="56"/>
      <c r="Q107" s="56"/>
      <c r="R107" s="56"/>
      <c r="S107" s="56"/>
      <c r="T107" s="57"/>
      <c r="AT107" s="13" t="s">
        <v>135</v>
      </c>
      <c r="AU107" s="13" t="s">
        <v>73</v>
      </c>
    </row>
    <row r="108" spans="2:65" s="1" customFormat="1" ht="16.5" customHeight="1">
      <c r="B108" s="30"/>
      <c r="C108" s="199" t="s">
        <v>482</v>
      </c>
      <c r="D108" s="199" t="s">
        <v>377</v>
      </c>
      <c r="E108" s="200" t="s">
        <v>978</v>
      </c>
      <c r="F108" s="201" t="s">
        <v>979</v>
      </c>
      <c r="G108" s="202" t="s">
        <v>173</v>
      </c>
      <c r="H108" s="203">
        <v>534.05999999999995</v>
      </c>
      <c r="I108" s="204"/>
      <c r="J108" s="205">
        <f>ROUND(I108*H108,2)</f>
        <v>0</v>
      </c>
      <c r="K108" s="201" t="s">
        <v>923</v>
      </c>
      <c r="L108" s="206"/>
      <c r="M108" s="207" t="s">
        <v>1</v>
      </c>
      <c r="N108" s="208" t="s">
        <v>44</v>
      </c>
      <c r="O108" s="56"/>
      <c r="P108" s="149">
        <f>O108*H108</f>
        <v>0</v>
      </c>
      <c r="Q108" s="149">
        <v>1</v>
      </c>
      <c r="R108" s="149">
        <f>Q108*H108</f>
        <v>534.05999999999995</v>
      </c>
      <c r="S108" s="149">
        <v>0</v>
      </c>
      <c r="T108" s="150">
        <f>S108*H108</f>
        <v>0</v>
      </c>
      <c r="AR108" s="13" t="s">
        <v>221</v>
      </c>
      <c r="AT108" s="13" t="s">
        <v>377</v>
      </c>
      <c r="AU108" s="13" t="s">
        <v>73</v>
      </c>
      <c r="AY108" s="13" t="s">
        <v>133</v>
      </c>
      <c r="BE108" s="151">
        <f>IF(N108="základní",J108,0)</f>
        <v>0</v>
      </c>
      <c r="BF108" s="151">
        <f>IF(N108="snížená",J108,0)</f>
        <v>0</v>
      </c>
      <c r="BG108" s="151">
        <f>IF(N108="zákl. přenesená",J108,0)</f>
        <v>0</v>
      </c>
      <c r="BH108" s="151">
        <f>IF(N108="sníž. přenesená",J108,0)</f>
        <v>0</v>
      </c>
      <c r="BI108" s="151">
        <f>IF(N108="nulová",J108,0)</f>
        <v>0</v>
      </c>
      <c r="BJ108" s="13" t="s">
        <v>81</v>
      </c>
      <c r="BK108" s="151">
        <f>ROUND(I108*H108,2)</f>
        <v>0</v>
      </c>
      <c r="BL108" s="13" t="s">
        <v>221</v>
      </c>
      <c r="BM108" s="13" t="s">
        <v>980</v>
      </c>
    </row>
    <row r="109" spans="2:65" s="1" customFormat="1" ht="11.25">
      <c r="B109" s="30"/>
      <c r="C109" s="31"/>
      <c r="D109" s="152" t="s">
        <v>135</v>
      </c>
      <c r="E109" s="31"/>
      <c r="F109" s="153" t="s">
        <v>979</v>
      </c>
      <c r="G109" s="31"/>
      <c r="H109" s="31"/>
      <c r="I109" s="99"/>
      <c r="J109" s="31"/>
      <c r="K109" s="31"/>
      <c r="L109" s="34"/>
      <c r="M109" s="154"/>
      <c r="N109" s="56"/>
      <c r="O109" s="56"/>
      <c r="P109" s="56"/>
      <c r="Q109" s="56"/>
      <c r="R109" s="56"/>
      <c r="S109" s="56"/>
      <c r="T109" s="57"/>
      <c r="AT109" s="13" t="s">
        <v>135</v>
      </c>
      <c r="AU109" s="13" t="s">
        <v>73</v>
      </c>
    </row>
    <row r="110" spans="2:65" s="1" customFormat="1" ht="16.5" customHeight="1">
      <c r="B110" s="30"/>
      <c r="C110" s="199" t="s">
        <v>288</v>
      </c>
      <c r="D110" s="199" t="s">
        <v>377</v>
      </c>
      <c r="E110" s="200" t="s">
        <v>981</v>
      </c>
      <c r="F110" s="201" t="s">
        <v>982</v>
      </c>
      <c r="G110" s="202" t="s">
        <v>173</v>
      </c>
      <c r="H110" s="203">
        <v>33.119999999999997</v>
      </c>
      <c r="I110" s="204"/>
      <c r="J110" s="205">
        <f>ROUND(I110*H110,2)</f>
        <v>0</v>
      </c>
      <c r="K110" s="201" t="s">
        <v>923</v>
      </c>
      <c r="L110" s="206"/>
      <c r="M110" s="207" t="s">
        <v>1</v>
      </c>
      <c r="N110" s="208" t="s">
        <v>44</v>
      </c>
      <c r="O110" s="56"/>
      <c r="P110" s="149">
        <f>O110*H110</f>
        <v>0</v>
      </c>
      <c r="Q110" s="149">
        <v>1</v>
      </c>
      <c r="R110" s="149">
        <f>Q110*H110</f>
        <v>33.119999999999997</v>
      </c>
      <c r="S110" s="149">
        <v>0</v>
      </c>
      <c r="T110" s="150">
        <f>S110*H110</f>
        <v>0</v>
      </c>
      <c r="AR110" s="13" t="s">
        <v>221</v>
      </c>
      <c r="AT110" s="13" t="s">
        <v>377</v>
      </c>
      <c r="AU110" s="13" t="s">
        <v>73</v>
      </c>
      <c r="AY110" s="13" t="s">
        <v>133</v>
      </c>
      <c r="BE110" s="151">
        <f>IF(N110="základní",J110,0)</f>
        <v>0</v>
      </c>
      <c r="BF110" s="151">
        <f>IF(N110="snížená",J110,0)</f>
        <v>0</v>
      </c>
      <c r="BG110" s="151">
        <f>IF(N110="zákl. přenesená",J110,0)</f>
        <v>0</v>
      </c>
      <c r="BH110" s="151">
        <f>IF(N110="sníž. přenesená",J110,0)</f>
        <v>0</v>
      </c>
      <c r="BI110" s="151">
        <f>IF(N110="nulová",J110,0)</f>
        <v>0</v>
      </c>
      <c r="BJ110" s="13" t="s">
        <v>81</v>
      </c>
      <c r="BK110" s="151">
        <f>ROUND(I110*H110,2)</f>
        <v>0</v>
      </c>
      <c r="BL110" s="13" t="s">
        <v>221</v>
      </c>
      <c r="BM110" s="13" t="s">
        <v>983</v>
      </c>
    </row>
    <row r="111" spans="2:65" s="1" customFormat="1" ht="11.25">
      <c r="B111" s="30"/>
      <c r="C111" s="31"/>
      <c r="D111" s="152" t="s">
        <v>135</v>
      </c>
      <c r="E111" s="31"/>
      <c r="F111" s="153" t="s">
        <v>982</v>
      </c>
      <c r="G111" s="31"/>
      <c r="H111" s="31"/>
      <c r="I111" s="99"/>
      <c r="J111" s="31"/>
      <c r="K111" s="31"/>
      <c r="L111" s="34"/>
      <c r="M111" s="154"/>
      <c r="N111" s="56"/>
      <c r="O111" s="56"/>
      <c r="P111" s="56"/>
      <c r="Q111" s="56"/>
      <c r="R111" s="56"/>
      <c r="S111" s="56"/>
      <c r="T111" s="57"/>
      <c r="AT111" s="13" t="s">
        <v>135</v>
      </c>
      <c r="AU111" s="13" t="s">
        <v>73</v>
      </c>
    </row>
    <row r="112" spans="2:65" s="1" customFormat="1" ht="16.5" customHeight="1">
      <c r="B112" s="30"/>
      <c r="C112" s="140" t="s">
        <v>295</v>
      </c>
      <c r="D112" s="140" t="s">
        <v>127</v>
      </c>
      <c r="E112" s="141" t="s">
        <v>984</v>
      </c>
      <c r="F112" s="142" t="s">
        <v>985</v>
      </c>
      <c r="G112" s="143" t="s">
        <v>291</v>
      </c>
      <c r="H112" s="144">
        <v>95</v>
      </c>
      <c r="I112" s="145"/>
      <c r="J112" s="146">
        <f>ROUND(I112*H112,2)</f>
        <v>0</v>
      </c>
      <c r="K112" s="142" t="s">
        <v>923</v>
      </c>
      <c r="L112" s="34"/>
      <c r="M112" s="147" t="s">
        <v>1</v>
      </c>
      <c r="N112" s="148" t="s">
        <v>44</v>
      </c>
      <c r="O112" s="56"/>
      <c r="P112" s="149">
        <f>O112*H112</f>
        <v>0</v>
      </c>
      <c r="Q112" s="149">
        <v>0.31070999999999999</v>
      </c>
      <c r="R112" s="149">
        <f>Q112*H112</f>
        <v>29.51745</v>
      </c>
      <c r="S112" s="149">
        <v>0</v>
      </c>
      <c r="T112" s="150">
        <f>S112*H112</f>
        <v>0</v>
      </c>
      <c r="AR112" s="13" t="s">
        <v>132</v>
      </c>
      <c r="AT112" s="13" t="s">
        <v>127</v>
      </c>
      <c r="AU112" s="13" t="s">
        <v>73</v>
      </c>
      <c r="AY112" s="13" t="s">
        <v>133</v>
      </c>
      <c r="BE112" s="151">
        <f>IF(N112="základní",J112,0)</f>
        <v>0</v>
      </c>
      <c r="BF112" s="151">
        <f>IF(N112="snížená",J112,0)</f>
        <v>0</v>
      </c>
      <c r="BG112" s="151">
        <f>IF(N112="zákl. přenesená",J112,0)</f>
        <v>0</v>
      </c>
      <c r="BH112" s="151">
        <f>IF(N112="sníž. přenesená",J112,0)</f>
        <v>0</v>
      </c>
      <c r="BI112" s="151">
        <f>IF(N112="nulová",J112,0)</f>
        <v>0</v>
      </c>
      <c r="BJ112" s="13" t="s">
        <v>81</v>
      </c>
      <c r="BK112" s="151">
        <f>ROUND(I112*H112,2)</f>
        <v>0</v>
      </c>
      <c r="BL112" s="13" t="s">
        <v>132</v>
      </c>
      <c r="BM112" s="13" t="s">
        <v>986</v>
      </c>
    </row>
    <row r="113" spans="2:65" s="1" customFormat="1" ht="19.5">
      <c r="B113" s="30"/>
      <c r="C113" s="31"/>
      <c r="D113" s="152" t="s">
        <v>135</v>
      </c>
      <c r="E113" s="31"/>
      <c r="F113" s="153" t="s">
        <v>987</v>
      </c>
      <c r="G113" s="31"/>
      <c r="H113" s="31"/>
      <c r="I113" s="99"/>
      <c r="J113" s="31"/>
      <c r="K113" s="31"/>
      <c r="L113" s="34"/>
      <c r="M113" s="154"/>
      <c r="N113" s="56"/>
      <c r="O113" s="56"/>
      <c r="P113" s="56"/>
      <c r="Q113" s="56"/>
      <c r="R113" s="56"/>
      <c r="S113" s="56"/>
      <c r="T113" s="57"/>
      <c r="AT113" s="13" t="s">
        <v>135</v>
      </c>
      <c r="AU113" s="13" t="s">
        <v>73</v>
      </c>
    </row>
    <row r="114" spans="2:65" s="1" customFormat="1" ht="16.5" customHeight="1">
      <c r="B114" s="30"/>
      <c r="C114" s="140" t="s">
        <v>307</v>
      </c>
      <c r="D114" s="140" t="s">
        <v>127</v>
      </c>
      <c r="E114" s="141" t="s">
        <v>988</v>
      </c>
      <c r="F114" s="142" t="s">
        <v>989</v>
      </c>
      <c r="G114" s="143" t="s">
        <v>194</v>
      </c>
      <c r="H114" s="144">
        <v>11.04</v>
      </c>
      <c r="I114" s="145"/>
      <c r="J114" s="146">
        <f>ROUND(I114*H114,2)</f>
        <v>0</v>
      </c>
      <c r="K114" s="142" t="s">
        <v>923</v>
      </c>
      <c r="L114" s="34"/>
      <c r="M114" s="147" t="s">
        <v>1</v>
      </c>
      <c r="N114" s="148" t="s">
        <v>44</v>
      </c>
      <c r="O114" s="56"/>
      <c r="P114" s="149">
        <f>O114*H114</f>
        <v>0</v>
      </c>
      <c r="Q114" s="149">
        <v>1.98</v>
      </c>
      <c r="R114" s="149">
        <f>Q114*H114</f>
        <v>21.859199999999998</v>
      </c>
      <c r="S114" s="149">
        <v>0</v>
      </c>
      <c r="T114" s="150">
        <f>S114*H114</f>
        <v>0</v>
      </c>
      <c r="AR114" s="13" t="s">
        <v>132</v>
      </c>
      <c r="AT114" s="13" t="s">
        <v>127</v>
      </c>
      <c r="AU114" s="13" t="s">
        <v>73</v>
      </c>
      <c r="AY114" s="13" t="s">
        <v>133</v>
      </c>
      <c r="BE114" s="151">
        <f>IF(N114="základní",J114,0)</f>
        <v>0</v>
      </c>
      <c r="BF114" s="151">
        <f>IF(N114="snížená",J114,0)</f>
        <v>0</v>
      </c>
      <c r="BG114" s="151">
        <f>IF(N114="zákl. přenesená",J114,0)</f>
        <v>0</v>
      </c>
      <c r="BH114" s="151">
        <f>IF(N114="sníž. přenesená",J114,0)</f>
        <v>0</v>
      </c>
      <c r="BI114" s="151">
        <f>IF(N114="nulová",J114,0)</f>
        <v>0</v>
      </c>
      <c r="BJ114" s="13" t="s">
        <v>81</v>
      </c>
      <c r="BK114" s="151">
        <f>ROUND(I114*H114,2)</f>
        <v>0</v>
      </c>
      <c r="BL114" s="13" t="s">
        <v>132</v>
      </c>
      <c r="BM114" s="13" t="s">
        <v>990</v>
      </c>
    </row>
    <row r="115" spans="2:65" s="1" customFormat="1" ht="11.25">
      <c r="B115" s="30"/>
      <c r="C115" s="31"/>
      <c r="D115" s="152" t="s">
        <v>135</v>
      </c>
      <c r="E115" s="31"/>
      <c r="F115" s="153" t="s">
        <v>991</v>
      </c>
      <c r="G115" s="31"/>
      <c r="H115" s="31"/>
      <c r="I115" s="99"/>
      <c r="J115" s="31"/>
      <c r="K115" s="31"/>
      <c r="L115" s="34"/>
      <c r="M115" s="154"/>
      <c r="N115" s="56"/>
      <c r="O115" s="56"/>
      <c r="P115" s="56"/>
      <c r="Q115" s="56"/>
      <c r="R115" s="56"/>
      <c r="S115" s="56"/>
      <c r="T115" s="57"/>
      <c r="AT115" s="13" t="s">
        <v>135</v>
      </c>
      <c r="AU115" s="13" t="s">
        <v>73</v>
      </c>
    </row>
    <row r="116" spans="2:65" s="1" customFormat="1" ht="16.5" customHeight="1">
      <c r="B116" s="30"/>
      <c r="C116" s="140" t="s">
        <v>321</v>
      </c>
      <c r="D116" s="140" t="s">
        <v>127</v>
      </c>
      <c r="E116" s="141" t="s">
        <v>992</v>
      </c>
      <c r="F116" s="142" t="s">
        <v>993</v>
      </c>
      <c r="G116" s="143" t="s">
        <v>194</v>
      </c>
      <c r="H116" s="144">
        <v>55.2</v>
      </c>
      <c r="I116" s="145"/>
      <c r="J116" s="146">
        <f>ROUND(I116*H116,2)</f>
        <v>0</v>
      </c>
      <c r="K116" s="142" t="s">
        <v>923</v>
      </c>
      <c r="L116" s="34"/>
      <c r="M116" s="147" t="s">
        <v>1</v>
      </c>
      <c r="N116" s="148" t="s">
        <v>44</v>
      </c>
      <c r="O116" s="56"/>
      <c r="P116" s="149">
        <f>O116*H116</f>
        <v>0</v>
      </c>
      <c r="Q116" s="149">
        <v>0</v>
      </c>
      <c r="R116" s="149">
        <f>Q116*H116</f>
        <v>0</v>
      </c>
      <c r="S116" s="149">
        <v>0</v>
      </c>
      <c r="T116" s="150">
        <f>S116*H116</f>
        <v>0</v>
      </c>
      <c r="AR116" s="13" t="s">
        <v>132</v>
      </c>
      <c r="AT116" s="13" t="s">
        <v>127</v>
      </c>
      <c r="AU116" s="13" t="s">
        <v>73</v>
      </c>
      <c r="AY116" s="13" t="s">
        <v>133</v>
      </c>
      <c r="BE116" s="151">
        <f>IF(N116="základní",J116,0)</f>
        <v>0</v>
      </c>
      <c r="BF116" s="151">
        <f>IF(N116="snížená",J116,0)</f>
        <v>0</v>
      </c>
      <c r="BG116" s="151">
        <f>IF(N116="zákl. přenesená",J116,0)</f>
        <v>0</v>
      </c>
      <c r="BH116" s="151">
        <f>IF(N116="sníž. přenesená",J116,0)</f>
        <v>0</v>
      </c>
      <c r="BI116" s="151">
        <f>IF(N116="nulová",J116,0)</f>
        <v>0</v>
      </c>
      <c r="BJ116" s="13" t="s">
        <v>81</v>
      </c>
      <c r="BK116" s="151">
        <f>ROUND(I116*H116,2)</f>
        <v>0</v>
      </c>
      <c r="BL116" s="13" t="s">
        <v>132</v>
      </c>
      <c r="BM116" s="13" t="s">
        <v>994</v>
      </c>
    </row>
    <row r="117" spans="2:65" s="1" customFormat="1" ht="11.25">
      <c r="B117" s="30"/>
      <c r="C117" s="31"/>
      <c r="D117" s="152" t="s">
        <v>135</v>
      </c>
      <c r="E117" s="31"/>
      <c r="F117" s="153" t="s">
        <v>995</v>
      </c>
      <c r="G117" s="31"/>
      <c r="H117" s="31"/>
      <c r="I117" s="99"/>
      <c r="J117" s="31"/>
      <c r="K117" s="31"/>
      <c r="L117" s="34"/>
      <c r="M117" s="154"/>
      <c r="N117" s="56"/>
      <c r="O117" s="56"/>
      <c r="P117" s="56"/>
      <c r="Q117" s="56"/>
      <c r="R117" s="56"/>
      <c r="S117" s="56"/>
      <c r="T117" s="57"/>
      <c r="AT117" s="13" t="s">
        <v>135</v>
      </c>
      <c r="AU117" s="13" t="s">
        <v>73</v>
      </c>
    </row>
    <row r="118" spans="2:65" s="1" customFormat="1" ht="16.5" customHeight="1">
      <c r="B118" s="30"/>
      <c r="C118" s="140" t="s">
        <v>7</v>
      </c>
      <c r="D118" s="140" t="s">
        <v>127</v>
      </c>
      <c r="E118" s="141" t="s">
        <v>996</v>
      </c>
      <c r="F118" s="142" t="s">
        <v>997</v>
      </c>
      <c r="G118" s="143" t="s">
        <v>130</v>
      </c>
      <c r="H118" s="144">
        <v>93.2</v>
      </c>
      <c r="I118" s="145"/>
      <c r="J118" s="146">
        <f>ROUND(I118*H118,2)</f>
        <v>0</v>
      </c>
      <c r="K118" s="142" t="s">
        <v>923</v>
      </c>
      <c r="L118" s="34"/>
      <c r="M118" s="147" t="s">
        <v>1</v>
      </c>
      <c r="N118" s="148" t="s">
        <v>44</v>
      </c>
      <c r="O118" s="56"/>
      <c r="P118" s="149">
        <f>O118*H118</f>
        <v>0</v>
      </c>
      <c r="Q118" s="149">
        <v>1.4400000000000001E-3</v>
      </c>
      <c r="R118" s="149">
        <f>Q118*H118</f>
        <v>0.13420800000000002</v>
      </c>
      <c r="S118" s="149">
        <v>0</v>
      </c>
      <c r="T118" s="150">
        <f>S118*H118</f>
        <v>0</v>
      </c>
      <c r="AR118" s="13" t="s">
        <v>132</v>
      </c>
      <c r="AT118" s="13" t="s">
        <v>127</v>
      </c>
      <c r="AU118" s="13" t="s">
        <v>73</v>
      </c>
      <c r="AY118" s="13" t="s">
        <v>133</v>
      </c>
      <c r="BE118" s="151">
        <f>IF(N118="základní",J118,0)</f>
        <v>0</v>
      </c>
      <c r="BF118" s="151">
        <f>IF(N118="snížená",J118,0)</f>
        <v>0</v>
      </c>
      <c r="BG118" s="151">
        <f>IF(N118="zákl. přenesená",J118,0)</f>
        <v>0</v>
      </c>
      <c r="BH118" s="151">
        <f>IF(N118="sníž. přenesená",J118,0)</f>
        <v>0</v>
      </c>
      <c r="BI118" s="151">
        <f>IF(N118="nulová",J118,0)</f>
        <v>0</v>
      </c>
      <c r="BJ118" s="13" t="s">
        <v>81</v>
      </c>
      <c r="BK118" s="151">
        <f>ROUND(I118*H118,2)</f>
        <v>0</v>
      </c>
      <c r="BL118" s="13" t="s">
        <v>132</v>
      </c>
      <c r="BM118" s="13" t="s">
        <v>998</v>
      </c>
    </row>
    <row r="119" spans="2:65" s="1" customFormat="1" ht="11.25">
      <c r="B119" s="30"/>
      <c r="C119" s="31"/>
      <c r="D119" s="152" t="s">
        <v>135</v>
      </c>
      <c r="E119" s="31"/>
      <c r="F119" s="153" t="s">
        <v>999</v>
      </c>
      <c r="G119" s="31"/>
      <c r="H119" s="31"/>
      <c r="I119" s="99"/>
      <c r="J119" s="31"/>
      <c r="K119" s="31"/>
      <c r="L119" s="34"/>
      <c r="M119" s="154"/>
      <c r="N119" s="56"/>
      <c r="O119" s="56"/>
      <c r="P119" s="56"/>
      <c r="Q119" s="56"/>
      <c r="R119" s="56"/>
      <c r="S119" s="56"/>
      <c r="T119" s="57"/>
      <c r="AT119" s="13" t="s">
        <v>135</v>
      </c>
      <c r="AU119" s="13" t="s">
        <v>73</v>
      </c>
    </row>
    <row r="120" spans="2:65" s="1" customFormat="1" ht="16.5" customHeight="1">
      <c r="B120" s="30"/>
      <c r="C120" s="140" t="s">
        <v>336</v>
      </c>
      <c r="D120" s="140" t="s">
        <v>127</v>
      </c>
      <c r="E120" s="141" t="s">
        <v>1000</v>
      </c>
      <c r="F120" s="142" t="s">
        <v>1001</v>
      </c>
      <c r="G120" s="143" t="s">
        <v>130</v>
      </c>
      <c r="H120" s="144">
        <v>93.2</v>
      </c>
      <c r="I120" s="145"/>
      <c r="J120" s="146">
        <f>ROUND(I120*H120,2)</f>
        <v>0</v>
      </c>
      <c r="K120" s="142" t="s">
        <v>923</v>
      </c>
      <c r="L120" s="34"/>
      <c r="M120" s="147" t="s">
        <v>1</v>
      </c>
      <c r="N120" s="148" t="s">
        <v>44</v>
      </c>
      <c r="O120" s="56"/>
      <c r="P120" s="149">
        <f>O120*H120</f>
        <v>0</v>
      </c>
      <c r="Q120" s="149">
        <v>4.0000000000000003E-5</v>
      </c>
      <c r="R120" s="149">
        <f>Q120*H120</f>
        <v>3.7280000000000004E-3</v>
      </c>
      <c r="S120" s="149">
        <v>0</v>
      </c>
      <c r="T120" s="150">
        <f>S120*H120</f>
        <v>0</v>
      </c>
      <c r="AR120" s="13" t="s">
        <v>132</v>
      </c>
      <c r="AT120" s="13" t="s">
        <v>127</v>
      </c>
      <c r="AU120" s="13" t="s">
        <v>73</v>
      </c>
      <c r="AY120" s="13" t="s">
        <v>133</v>
      </c>
      <c r="BE120" s="151">
        <f>IF(N120="základní",J120,0)</f>
        <v>0</v>
      </c>
      <c r="BF120" s="151">
        <f>IF(N120="snížená",J120,0)</f>
        <v>0</v>
      </c>
      <c r="BG120" s="151">
        <f>IF(N120="zákl. přenesená",J120,0)</f>
        <v>0</v>
      </c>
      <c r="BH120" s="151">
        <f>IF(N120="sníž. přenesená",J120,0)</f>
        <v>0</v>
      </c>
      <c r="BI120" s="151">
        <f>IF(N120="nulová",J120,0)</f>
        <v>0</v>
      </c>
      <c r="BJ120" s="13" t="s">
        <v>81</v>
      </c>
      <c r="BK120" s="151">
        <f>ROUND(I120*H120,2)</f>
        <v>0</v>
      </c>
      <c r="BL120" s="13" t="s">
        <v>132</v>
      </c>
      <c r="BM120" s="13" t="s">
        <v>1002</v>
      </c>
    </row>
    <row r="121" spans="2:65" s="1" customFormat="1" ht="11.25">
      <c r="B121" s="30"/>
      <c r="C121" s="31"/>
      <c r="D121" s="152" t="s">
        <v>135</v>
      </c>
      <c r="E121" s="31"/>
      <c r="F121" s="153" t="s">
        <v>1003</v>
      </c>
      <c r="G121" s="31"/>
      <c r="H121" s="31"/>
      <c r="I121" s="99"/>
      <c r="J121" s="31"/>
      <c r="K121" s="31"/>
      <c r="L121" s="34"/>
      <c r="M121" s="154"/>
      <c r="N121" s="56"/>
      <c r="O121" s="56"/>
      <c r="P121" s="56"/>
      <c r="Q121" s="56"/>
      <c r="R121" s="56"/>
      <c r="S121" s="56"/>
      <c r="T121" s="57"/>
      <c r="AT121" s="13" t="s">
        <v>135</v>
      </c>
      <c r="AU121" s="13" t="s">
        <v>73</v>
      </c>
    </row>
    <row r="122" spans="2:65" s="1" customFormat="1" ht="16.5" customHeight="1">
      <c r="B122" s="30"/>
      <c r="C122" s="140" t="s">
        <v>351</v>
      </c>
      <c r="D122" s="140" t="s">
        <v>127</v>
      </c>
      <c r="E122" s="141" t="s">
        <v>1004</v>
      </c>
      <c r="F122" s="142" t="s">
        <v>1005</v>
      </c>
      <c r="G122" s="143" t="s">
        <v>145</v>
      </c>
      <c r="H122" s="144">
        <v>46</v>
      </c>
      <c r="I122" s="145"/>
      <c r="J122" s="146">
        <f>ROUND(I122*H122,2)</f>
        <v>0</v>
      </c>
      <c r="K122" s="142" t="s">
        <v>923</v>
      </c>
      <c r="L122" s="34"/>
      <c r="M122" s="147" t="s">
        <v>1</v>
      </c>
      <c r="N122" s="148" t="s">
        <v>44</v>
      </c>
      <c r="O122" s="56"/>
      <c r="P122" s="149">
        <f>O122*H122</f>
        <v>0</v>
      </c>
      <c r="Q122" s="149">
        <v>8.9359999999999995E-2</v>
      </c>
      <c r="R122" s="149">
        <f>Q122*H122</f>
        <v>4.1105599999999995</v>
      </c>
      <c r="S122" s="149">
        <v>0</v>
      </c>
      <c r="T122" s="150">
        <f>S122*H122</f>
        <v>0</v>
      </c>
      <c r="AR122" s="13" t="s">
        <v>132</v>
      </c>
      <c r="AT122" s="13" t="s">
        <v>127</v>
      </c>
      <c r="AU122" s="13" t="s">
        <v>73</v>
      </c>
      <c r="AY122" s="13" t="s">
        <v>133</v>
      </c>
      <c r="BE122" s="151">
        <f>IF(N122="základní",J122,0)</f>
        <v>0</v>
      </c>
      <c r="BF122" s="151">
        <f>IF(N122="snížená",J122,0)</f>
        <v>0</v>
      </c>
      <c r="BG122" s="151">
        <f>IF(N122="zákl. přenesená",J122,0)</f>
        <v>0</v>
      </c>
      <c r="BH122" s="151">
        <f>IF(N122="sníž. přenesená",J122,0)</f>
        <v>0</v>
      </c>
      <c r="BI122" s="151">
        <f>IF(N122="nulová",J122,0)</f>
        <v>0</v>
      </c>
      <c r="BJ122" s="13" t="s">
        <v>81</v>
      </c>
      <c r="BK122" s="151">
        <f>ROUND(I122*H122,2)</f>
        <v>0</v>
      </c>
      <c r="BL122" s="13" t="s">
        <v>132</v>
      </c>
      <c r="BM122" s="13" t="s">
        <v>1006</v>
      </c>
    </row>
    <row r="123" spans="2:65" s="1" customFormat="1" ht="11.25">
      <c r="B123" s="30"/>
      <c r="C123" s="31"/>
      <c r="D123" s="152" t="s">
        <v>135</v>
      </c>
      <c r="E123" s="31"/>
      <c r="F123" s="153" t="s">
        <v>1007</v>
      </c>
      <c r="G123" s="31"/>
      <c r="H123" s="31"/>
      <c r="I123" s="99"/>
      <c r="J123" s="31"/>
      <c r="K123" s="31"/>
      <c r="L123" s="34"/>
      <c r="M123" s="154"/>
      <c r="N123" s="56"/>
      <c r="O123" s="56"/>
      <c r="P123" s="56"/>
      <c r="Q123" s="56"/>
      <c r="R123" s="56"/>
      <c r="S123" s="56"/>
      <c r="T123" s="57"/>
      <c r="AT123" s="13" t="s">
        <v>135</v>
      </c>
      <c r="AU123" s="13" t="s">
        <v>73</v>
      </c>
    </row>
    <row r="124" spans="2:65" s="1" customFormat="1" ht="16.5" customHeight="1">
      <c r="B124" s="30"/>
      <c r="C124" s="140" t="s">
        <v>357</v>
      </c>
      <c r="D124" s="140" t="s">
        <v>127</v>
      </c>
      <c r="E124" s="141" t="s">
        <v>1008</v>
      </c>
      <c r="F124" s="142" t="s">
        <v>1009</v>
      </c>
      <c r="G124" s="143" t="s">
        <v>194</v>
      </c>
      <c r="H124" s="144">
        <v>83.72</v>
      </c>
      <c r="I124" s="145"/>
      <c r="J124" s="146">
        <f>ROUND(I124*H124,2)</f>
        <v>0</v>
      </c>
      <c r="K124" s="142" t="s">
        <v>923</v>
      </c>
      <c r="L124" s="34"/>
      <c r="M124" s="147" t="s">
        <v>1</v>
      </c>
      <c r="N124" s="148" t="s">
        <v>44</v>
      </c>
      <c r="O124" s="56"/>
      <c r="P124" s="149">
        <f>O124*H124</f>
        <v>0</v>
      </c>
      <c r="Q124" s="149">
        <v>0.12</v>
      </c>
      <c r="R124" s="149">
        <f>Q124*H124</f>
        <v>10.0464</v>
      </c>
      <c r="S124" s="149">
        <v>2.4900000000000002</v>
      </c>
      <c r="T124" s="150">
        <f>S124*H124</f>
        <v>208.46280000000002</v>
      </c>
      <c r="AR124" s="13" t="s">
        <v>132</v>
      </c>
      <c r="AT124" s="13" t="s">
        <v>127</v>
      </c>
      <c r="AU124" s="13" t="s">
        <v>73</v>
      </c>
      <c r="AY124" s="13" t="s">
        <v>133</v>
      </c>
      <c r="BE124" s="151">
        <f>IF(N124="základní",J124,0)</f>
        <v>0</v>
      </c>
      <c r="BF124" s="151">
        <f>IF(N124="snížená",J124,0)</f>
        <v>0</v>
      </c>
      <c r="BG124" s="151">
        <f>IF(N124="zákl. přenesená",J124,0)</f>
        <v>0</v>
      </c>
      <c r="BH124" s="151">
        <f>IF(N124="sníž. přenesená",J124,0)</f>
        <v>0</v>
      </c>
      <c r="BI124" s="151">
        <f>IF(N124="nulová",J124,0)</f>
        <v>0</v>
      </c>
      <c r="BJ124" s="13" t="s">
        <v>81</v>
      </c>
      <c r="BK124" s="151">
        <f>ROUND(I124*H124,2)</f>
        <v>0</v>
      </c>
      <c r="BL124" s="13" t="s">
        <v>132</v>
      </c>
      <c r="BM124" s="13" t="s">
        <v>1010</v>
      </c>
    </row>
    <row r="125" spans="2:65" s="1" customFormat="1" ht="11.25">
      <c r="B125" s="30"/>
      <c r="C125" s="31"/>
      <c r="D125" s="152" t="s">
        <v>135</v>
      </c>
      <c r="E125" s="31"/>
      <c r="F125" s="153" t="s">
        <v>1011</v>
      </c>
      <c r="G125" s="31"/>
      <c r="H125" s="31"/>
      <c r="I125" s="99"/>
      <c r="J125" s="31"/>
      <c r="K125" s="31"/>
      <c r="L125" s="34"/>
      <c r="M125" s="154"/>
      <c r="N125" s="56"/>
      <c r="O125" s="56"/>
      <c r="P125" s="56"/>
      <c r="Q125" s="56"/>
      <c r="R125" s="56"/>
      <c r="S125" s="56"/>
      <c r="T125" s="57"/>
      <c r="AT125" s="13" t="s">
        <v>135</v>
      </c>
      <c r="AU125" s="13" t="s">
        <v>73</v>
      </c>
    </row>
    <row r="126" spans="2:65" s="1" customFormat="1" ht="16.5" customHeight="1">
      <c r="B126" s="30"/>
      <c r="C126" s="199" t="s">
        <v>370</v>
      </c>
      <c r="D126" s="199" t="s">
        <v>377</v>
      </c>
      <c r="E126" s="200" t="s">
        <v>1012</v>
      </c>
      <c r="F126" s="201" t="s">
        <v>1013</v>
      </c>
      <c r="G126" s="202" t="s">
        <v>145</v>
      </c>
      <c r="H126" s="203">
        <v>92</v>
      </c>
      <c r="I126" s="204"/>
      <c r="J126" s="205">
        <f>ROUND(I126*H126,2)</f>
        <v>0</v>
      </c>
      <c r="K126" s="201" t="s">
        <v>923</v>
      </c>
      <c r="L126" s="206"/>
      <c r="M126" s="207" t="s">
        <v>1</v>
      </c>
      <c r="N126" s="208" t="s">
        <v>44</v>
      </c>
      <c r="O126" s="56"/>
      <c r="P126" s="149">
        <f>O126*H126</f>
        <v>0</v>
      </c>
      <c r="Q126" s="149">
        <v>1.34</v>
      </c>
      <c r="R126" s="149">
        <f>Q126*H126</f>
        <v>123.28</v>
      </c>
      <c r="S126" s="149">
        <v>0</v>
      </c>
      <c r="T126" s="150">
        <f>S126*H126</f>
        <v>0</v>
      </c>
      <c r="AR126" s="13" t="s">
        <v>221</v>
      </c>
      <c r="AT126" s="13" t="s">
        <v>377</v>
      </c>
      <c r="AU126" s="13" t="s">
        <v>73</v>
      </c>
      <c r="AY126" s="13" t="s">
        <v>133</v>
      </c>
      <c r="BE126" s="151">
        <f>IF(N126="základní",J126,0)</f>
        <v>0</v>
      </c>
      <c r="BF126" s="151">
        <f>IF(N126="snížená",J126,0)</f>
        <v>0</v>
      </c>
      <c r="BG126" s="151">
        <f>IF(N126="zákl. přenesená",J126,0)</f>
        <v>0</v>
      </c>
      <c r="BH126" s="151">
        <f>IF(N126="sníž. přenesená",J126,0)</f>
        <v>0</v>
      </c>
      <c r="BI126" s="151">
        <f>IF(N126="nulová",J126,0)</f>
        <v>0</v>
      </c>
      <c r="BJ126" s="13" t="s">
        <v>81</v>
      </c>
      <c r="BK126" s="151">
        <f>ROUND(I126*H126,2)</f>
        <v>0</v>
      </c>
      <c r="BL126" s="13" t="s">
        <v>221</v>
      </c>
      <c r="BM126" s="13" t="s">
        <v>1014</v>
      </c>
    </row>
    <row r="127" spans="2:65" s="1" customFormat="1" ht="11.25">
      <c r="B127" s="30"/>
      <c r="C127" s="31"/>
      <c r="D127" s="152" t="s">
        <v>135</v>
      </c>
      <c r="E127" s="31"/>
      <c r="F127" s="153" t="s">
        <v>1013</v>
      </c>
      <c r="G127" s="31"/>
      <c r="H127" s="31"/>
      <c r="I127" s="99"/>
      <c r="J127" s="31"/>
      <c r="K127" s="31"/>
      <c r="L127" s="34"/>
      <c r="M127" s="154"/>
      <c r="N127" s="56"/>
      <c r="O127" s="56"/>
      <c r="P127" s="56"/>
      <c r="Q127" s="56"/>
      <c r="R127" s="56"/>
      <c r="S127" s="56"/>
      <c r="T127" s="57"/>
      <c r="AT127" s="13" t="s">
        <v>135</v>
      </c>
      <c r="AU127" s="13" t="s">
        <v>73</v>
      </c>
    </row>
    <row r="128" spans="2:65" s="1" customFormat="1" ht="16.5" customHeight="1">
      <c r="B128" s="30"/>
      <c r="C128" s="140" t="s">
        <v>376</v>
      </c>
      <c r="D128" s="140" t="s">
        <v>127</v>
      </c>
      <c r="E128" s="141" t="s">
        <v>1015</v>
      </c>
      <c r="F128" s="142" t="s">
        <v>1016</v>
      </c>
      <c r="G128" s="143" t="s">
        <v>130</v>
      </c>
      <c r="H128" s="144">
        <v>276</v>
      </c>
      <c r="I128" s="145"/>
      <c r="J128" s="146">
        <f>ROUND(I128*H128,2)</f>
        <v>0</v>
      </c>
      <c r="K128" s="142" t="s">
        <v>923</v>
      </c>
      <c r="L128" s="34"/>
      <c r="M128" s="147" t="s">
        <v>1</v>
      </c>
      <c r="N128" s="148" t="s">
        <v>44</v>
      </c>
      <c r="O128" s="56"/>
      <c r="P128" s="149">
        <f>O128*H128</f>
        <v>0</v>
      </c>
      <c r="Q128" s="149">
        <v>0</v>
      </c>
      <c r="R128" s="149">
        <f>Q128*H128</f>
        <v>0</v>
      </c>
      <c r="S128" s="149">
        <v>0.35499999999999998</v>
      </c>
      <c r="T128" s="150">
        <f>S128*H128</f>
        <v>97.97999999999999</v>
      </c>
      <c r="AR128" s="13" t="s">
        <v>132</v>
      </c>
      <c r="AT128" s="13" t="s">
        <v>127</v>
      </c>
      <c r="AU128" s="13" t="s">
        <v>73</v>
      </c>
      <c r="AY128" s="13" t="s">
        <v>133</v>
      </c>
      <c r="BE128" s="151">
        <f>IF(N128="základní",J128,0)</f>
        <v>0</v>
      </c>
      <c r="BF128" s="151">
        <f>IF(N128="snížená",J128,0)</f>
        <v>0</v>
      </c>
      <c r="BG128" s="151">
        <f>IF(N128="zákl. přenesená",J128,0)</f>
        <v>0</v>
      </c>
      <c r="BH128" s="151">
        <f>IF(N128="sníž. přenesená",J128,0)</f>
        <v>0</v>
      </c>
      <c r="BI128" s="151">
        <f>IF(N128="nulová",J128,0)</f>
        <v>0</v>
      </c>
      <c r="BJ128" s="13" t="s">
        <v>81</v>
      </c>
      <c r="BK128" s="151">
        <f>ROUND(I128*H128,2)</f>
        <v>0</v>
      </c>
      <c r="BL128" s="13" t="s">
        <v>132</v>
      </c>
      <c r="BM128" s="13" t="s">
        <v>1017</v>
      </c>
    </row>
    <row r="129" spans="2:65" s="1" customFormat="1" ht="19.5">
      <c r="B129" s="30"/>
      <c r="C129" s="31"/>
      <c r="D129" s="152" t="s">
        <v>135</v>
      </c>
      <c r="E129" s="31"/>
      <c r="F129" s="153" t="s">
        <v>1018</v>
      </c>
      <c r="G129" s="31"/>
      <c r="H129" s="31"/>
      <c r="I129" s="99"/>
      <c r="J129" s="31"/>
      <c r="K129" s="31"/>
      <c r="L129" s="34"/>
      <c r="M129" s="154"/>
      <c r="N129" s="56"/>
      <c r="O129" s="56"/>
      <c r="P129" s="56"/>
      <c r="Q129" s="56"/>
      <c r="R129" s="56"/>
      <c r="S129" s="56"/>
      <c r="T129" s="57"/>
      <c r="AT129" s="13" t="s">
        <v>135</v>
      </c>
      <c r="AU129" s="13" t="s">
        <v>73</v>
      </c>
    </row>
    <row r="130" spans="2:65" s="1" customFormat="1" ht="16.5" customHeight="1">
      <c r="B130" s="30"/>
      <c r="C130" s="140" t="s">
        <v>276</v>
      </c>
      <c r="D130" s="140" t="s">
        <v>127</v>
      </c>
      <c r="E130" s="141" t="s">
        <v>1019</v>
      </c>
      <c r="F130" s="142" t="s">
        <v>1020</v>
      </c>
      <c r="G130" s="143" t="s">
        <v>130</v>
      </c>
      <c r="H130" s="144">
        <v>276</v>
      </c>
      <c r="I130" s="145"/>
      <c r="J130" s="146">
        <f>ROUND(I130*H130,2)</f>
        <v>0</v>
      </c>
      <c r="K130" s="142" t="s">
        <v>923</v>
      </c>
      <c r="L130" s="34"/>
      <c r="M130" s="147" t="s">
        <v>1</v>
      </c>
      <c r="N130" s="148" t="s">
        <v>44</v>
      </c>
      <c r="O130" s="56"/>
      <c r="P130" s="149">
        <f>O130*H130</f>
        <v>0</v>
      </c>
      <c r="Q130" s="149">
        <v>0.108</v>
      </c>
      <c r="R130" s="149">
        <f>Q130*H130</f>
        <v>29.808</v>
      </c>
      <c r="S130" s="149">
        <v>0</v>
      </c>
      <c r="T130" s="150">
        <f>S130*H130</f>
        <v>0</v>
      </c>
      <c r="AR130" s="13" t="s">
        <v>132</v>
      </c>
      <c r="AT130" s="13" t="s">
        <v>127</v>
      </c>
      <c r="AU130" s="13" t="s">
        <v>73</v>
      </c>
      <c r="AY130" s="13" t="s">
        <v>133</v>
      </c>
      <c r="BE130" s="151">
        <f>IF(N130="základní",J130,0)</f>
        <v>0</v>
      </c>
      <c r="BF130" s="151">
        <f>IF(N130="snížená",J130,0)</f>
        <v>0</v>
      </c>
      <c r="BG130" s="151">
        <f>IF(N130="zákl. přenesená",J130,0)</f>
        <v>0</v>
      </c>
      <c r="BH130" s="151">
        <f>IF(N130="sníž. přenesená",J130,0)</f>
        <v>0</v>
      </c>
      <c r="BI130" s="151">
        <f>IF(N130="nulová",J130,0)</f>
        <v>0</v>
      </c>
      <c r="BJ130" s="13" t="s">
        <v>81</v>
      </c>
      <c r="BK130" s="151">
        <f>ROUND(I130*H130,2)</f>
        <v>0</v>
      </c>
      <c r="BL130" s="13" t="s">
        <v>132</v>
      </c>
      <c r="BM130" s="13" t="s">
        <v>1021</v>
      </c>
    </row>
    <row r="131" spans="2:65" s="1" customFormat="1" ht="11.25">
      <c r="B131" s="30"/>
      <c r="C131" s="31"/>
      <c r="D131" s="152" t="s">
        <v>135</v>
      </c>
      <c r="E131" s="31"/>
      <c r="F131" s="153" t="s">
        <v>1022</v>
      </c>
      <c r="G131" s="31"/>
      <c r="H131" s="31"/>
      <c r="I131" s="99"/>
      <c r="J131" s="31"/>
      <c r="K131" s="31"/>
      <c r="L131" s="34"/>
      <c r="M131" s="154"/>
      <c r="N131" s="56"/>
      <c r="O131" s="56"/>
      <c r="P131" s="56"/>
      <c r="Q131" s="56"/>
      <c r="R131" s="56"/>
      <c r="S131" s="56"/>
      <c r="T131" s="57"/>
      <c r="AT131" s="13" t="s">
        <v>135</v>
      </c>
      <c r="AU131" s="13" t="s">
        <v>73</v>
      </c>
    </row>
    <row r="132" spans="2:65" s="1" customFormat="1" ht="16.5" customHeight="1">
      <c r="B132" s="30"/>
      <c r="C132" s="140" t="s">
        <v>259</v>
      </c>
      <c r="D132" s="140" t="s">
        <v>127</v>
      </c>
      <c r="E132" s="141" t="s">
        <v>1023</v>
      </c>
      <c r="F132" s="142" t="s">
        <v>1024</v>
      </c>
      <c r="G132" s="143" t="s">
        <v>173</v>
      </c>
      <c r="H132" s="144">
        <v>271.91000000000003</v>
      </c>
      <c r="I132" s="145"/>
      <c r="J132" s="146">
        <f>ROUND(I132*H132,2)</f>
        <v>0</v>
      </c>
      <c r="K132" s="142" t="s">
        <v>923</v>
      </c>
      <c r="L132" s="34"/>
      <c r="M132" s="147" t="s">
        <v>1</v>
      </c>
      <c r="N132" s="148" t="s">
        <v>44</v>
      </c>
      <c r="O132" s="56"/>
      <c r="P132" s="149">
        <f>O132*H132</f>
        <v>0</v>
      </c>
      <c r="Q132" s="149">
        <v>0</v>
      </c>
      <c r="R132" s="149">
        <f>Q132*H132</f>
        <v>0</v>
      </c>
      <c r="S132" s="149">
        <v>0</v>
      </c>
      <c r="T132" s="150">
        <f>S132*H132</f>
        <v>0</v>
      </c>
      <c r="AR132" s="13" t="s">
        <v>132</v>
      </c>
      <c r="AT132" s="13" t="s">
        <v>127</v>
      </c>
      <c r="AU132" s="13" t="s">
        <v>73</v>
      </c>
      <c r="AY132" s="13" t="s">
        <v>133</v>
      </c>
      <c r="BE132" s="151">
        <f>IF(N132="základní",J132,0)</f>
        <v>0</v>
      </c>
      <c r="BF132" s="151">
        <f>IF(N132="snížená",J132,0)</f>
        <v>0</v>
      </c>
      <c r="BG132" s="151">
        <f>IF(N132="zákl. přenesená",J132,0)</f>
        <v>0</v>
      </c>
      <c r="BH132" s="151">
        <f>IF(N132="sníž. přenesená",J132,0)</f>
        <v>0</v>
      </c>
      <c r="BI132" s="151">
        <f>IF(N132="nulová",J132,0)</f>
        <v>0</v>
      </c>
      <c r="BJ132" s="13" t="s">
        <v>81</v>
      </c>
      <c r="BK132" s="151">
        <f>ROUND(I132*H132,2)</f>
        <v>0</v>
      </c>
      <c r="BL132" s="13" t="s">
        <v>132</v>
      </c>
      <c r="BM132" s="13" t="s">
        <v>1025</v>
      </c>
    </row>
    <row r="133" spans="2:65" s="1" customFormat="1" ht="19.5">
      <c r="B133" s="30"/>
      <c r="C133" s="31"/>
      <c r="D133" s="152" t="s">
        <v>135</v>
      </c>
      <c r="E133" s="31"/>
      <c r="F133" s="153" t="s">
        <v>1026</v>
      </c>
      <c r="G133" s="31"/>
      <c r="H133" s="31"/>
      <c r="I133" s="99"/>
      <c r="J133" s="31"/>
      <c r="K133" s="31"/>
      <c r="L133" s="34"/>
      <c r="M133" s="209"/>
      <c r="N133" s="210"/>
      <c r="O133" s="210"/>
      <c r="P133" s="210"/>
      <c r="Q133" s="210"/>
      <c r="R133" s="210"/>
      <c r="S133" s="210"/>
      <c r="T133" s="211"/>
      <c r="AT133" s="13" t="s">
        <v>135</v>
      </c>
      <c r="AU133" s="13" t="s">
        <v>73</v>
      </c>
    </row>
    <row r="134" spans="2:65" s="1" customFormat="1" ht="6.95" customHeight="1">
      <c r="B134" s="42"/>
      <c r="C134" s="43"/>
      <c r="D134" s="43"/>
      <c r="E134" s="43"/>
      <c r="F134" s="43"/>
      <c r="G134" s="43"/>
      <c r="H134" s="43"/>
      <c r="I134" s="121"/>
      <c r="J134" s="43"/>
      <c r="K134" s="43"/>
      <c r="L134" s="34"/>
    </row>
  </sheetData>
  <sheetProtection algorithmName="SHA-512" hashValue="ZEkM+l9jrgi+NFHGgLnQQ2imF2gckAV7igu9Z1tAlzVecV0HpGUq8YEIIo/iVDxCZLIpIw29gWeWIe0TVDvYPA==" saltValue="1txKYH2doaqxLMXOJUaP7y6Th2iH+F/g9HUixST4o20vKJO0i87XdI0ZpTM25W/axjfcDvgpj2h4BAEhIv6h+A==" spinCount="100000" sheet="1" objects="1" scenarios="1" formatColumns="0" formatRows="0" autoFilter="0"/>
  <autoFilter ref="C78:K133"/>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6"/>
  <sheetViews>
    <sheetView showGridLines="0" topLeftCell="A31" workbookViewId="0">
      <selection activeCell="AA88" sqref="AA88"/>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c r="M2" s="223"/>
      <c r="N2" s="223"/>
      <c r="O2" s="223"/>
      <c r="P2" s="223"/>
      <c r="Q2" s="223"/>
      <c r="R2" s="223"/>
      <c r="S2" s="223"/>
      <c r="T2" s="223"/>
      <c r="U2" s="223"/>
      <c r="V2" s="223"/>
      <c r="AT2" s="13" t="s">
        <v>104</v>
      </c>
    </row>
    <row r="3" spans="2:46" ht="6.95" customHeight="1">
      <c r="B3" s="94"/>
      <c r="C3" s="95"/>
      <c r="D3" s="95"/>
      <c r="E3" s="95"/>
      <c r="F3" s="95"/>
      <c r="G3" s="95"/>
      <c r="H3" s="95"/>
      <c r="I3" s="96"/>
      <c r="J3" s="95"/>
      <c r="K3" s="95"/>
      <c r="L3" s="16"/>
      <c r="AT3" s="13" t="s">
        <v>83</v>
      </c>
    </row>
    <row r="4" spans="2:46" ht="24.95" customHeight="1">
      <c r="B4" s="16"/>
      <c r="D4" s="97" t="s">
        <v>105</v>
      </c>
      <c r="L4" s="16"/>
      <c r="M4" s="20" t="s">
        <v>10</v>
      </c>
      <c r="AT4" s="13" t="s">
        <v>4</v>
      </c>
    </row>
    <row r="5" spans="2:46" ht="6.95" customHeight="1">
      <c r="B5" s="16"/>
      <c r="L5" s="16"/>
    </row>
    <row r="6" spans="2:46" ht="12" customHeight="1">
      <c r="B6" s="16"/>
      <c r="D6" s="98" t="s">
        <v>16</v>
      </c>
      <c r="L6" s="16"/>
    </row>
    <row r="7" spans="2:46" ht="16.5" customHeight="1">
      <c r="B7" s="16"/>
      <c r="E7" s="253" t="str">
        <f>'Rekapitulace stavby'!K6</f>
        <v>Oprava staničních kolejí č.5, 7, 9, 12, 12a, 14, 14a, 16 a výhybek č. 16ab, DKS321, 17, 20, 22 a 24 v žst. Karlovy Vary</v>
      </c>
      <c r="F7" s="254"/>
      <c r="G7" s="254"/>
      <c r="H7" s="254"/>
      <c r="L7" s="16"/>
    </row>
    <row r="8" spans="2:46" s="1" customFormat="1" ht="12" customHeight="1">
      <c r="B8" s="34"/>
      <c r="D8" s="98" t="s">
        <v>106</v>
      </c>
      <c r="I8" s="99"/>
      <c r="L8" s="34"/>
    </row>
    <row r="9" spans="2:46" s="1" customFormat="1" ht="36.950000000000003" customHeight="1">
      <c r="B9" s="34"/>
      <c r="E9" s="255" t="s">
        <v>1027</v>
      </c>
      <c r="F9" s="256"/>
      <c r="G9" s="256"/>
      <c r="H9" s="256"/>
      <c r="I9" s="99"/>
      <c r="L9" s="34"/>
    </row>
    <row r="10" spans="2:46" s="1" customFormat="1" ht="11.25">
      <c r="B10" s="34"/>
      <c r="I10" s="99"/>
      <c r="L10" s="34"/>
    </row>
    <row r="11" spans="2:46" s="1" customFormat="1" ht="12" customHeight="1">
      <c r="B11" s="34"/>
      <c r="D11" s="98" t="s">
        <v>18</v>
      </c>
      <c r="F11" s="13" t="s">
        <v>1</v>
      </c>
      <c r="I11" s="100" t="s">
        <v>19</v>
      </c>
      <c r="J11" s="13" t="s">
        <v>1</v>
      </c>
      <c r="L11" s="34"/>
    </row>
    <row r="12" spans="2:46" s="1" customFormat="1" ht="12" customHeight="1">
      <c r="B12" s="34"/>
      <c r="D12" s="98" t="s">
        <v>20</v>
      </c>
      <c r="F12" s="13" t="s">
        <v>21</v>
      </c>
      <c r="I12" s="100" t="s">
        <v>22</v>
      </c>
      <c r="J12" s="101" t="str">
        <f>'Rekapitulace stavby'!AN8</f>
        <v>11. 2. 2019</v>
      </c>
      <c r="L12" s="34"/>
    </row>
    <row r="13" spans="2:46" s="1" customFormat="1" ht="10.9" customHeight="1">
      <c r="B13" s="34"/>
      <c r="I13" s="99"/>
      <c r="L13" s="34"/>
    </row>
    <row r="14" spans="2:46" s="1" customFormat="1" ht="12" customHeight="1">
      <c r="B14" s="34"/>
      <c r="D14" s="98" t="s">
        <v>24</v>
      </c>
      <c r="I14" s="100" t="s">
        <v>25</v>
      </c>
      <c r="J14" s="13" t="s">
        <v>26</v>
      </c>
      <c r="L14" s="34"/>
    </row>
    <row r="15" spans="2:46" s="1" customFormat="1" ht="18" customHeight="1">
      <c r="B15" s="34"/>
      <c r="E15" s="13" t="s">
        <v>28</v>
      </c>
      <c r="I15" s="100" t="s">
        <v>29</v>
      </c>
      <c r="J15" s="13" t="s">
        <v>30</v>
      </c>
      <c r="L15" s="34"/>
    </row>
    <row r="16" spans="2:46" s="1" customFormat="1" ht="6.95" customHeight="1">
      <c r="B16" s="34"/>
      <c r="I16" s="99"/>
      <c r="L16" s="34"/>
    </row>
    <row r="17" spans="2:12" s="1" customFormat="1" ht="12" customHeight="1">
      <c r="B17" s="34"/>
      <c r="D17" s="98" t="s">
        <v>31</v>
      </c>
      <c r="I17" s="100" t="s">
        <v>25</v>
      </c>
      <c r="J17" s="26" t="str">
        <f>'Rekapitulace stavby'!AN13</f>
        <v>Vyplň údaj</v>
      </c>
      <c r="L17" s="34"/>
    </row>
    <row r="18" spans="2:12" s="1" customFormat="1" ht="18" customHeight="1">
      <c r="B18" s="34"/>
      <c r="E18" s="257" t="str">
        <f>'Rekapitulace stavby'!E14</f>
        <v>Vyplň údaj</v>
      </c>
      <c r="F18" s="258"/>
      <c r="G18" s="258"/>
      <c r="H18" s="258"/>
      <c r="I18" s="100" t="s">
        <v>29</v>
      </c>
      <c r="J18" s="26" t="str">
        <f>'Rekapitulace stavby'!AN14</f>
        <v>Vyplň údaj</v>
      </c>
      <c r="L18" s="34"/>
    </row>
    <row r="19" spans="2:12" s="1" customFormat="1" ht="6.95" customHeight="1">
      <c r="B19" s="34"/>
      <c r="I19" s="99"/>
      <c r="L19" s="34"/>
    </row>
    <row r="20" spans="2:12" s="1" customFormat="1" ht="12" customHeight="1">
      <c r="B20" s="34"/>
      <c r="D20" s="98" t="s">
        <v>33</v>
      </c>
      <c r="I20" s="100" t="s">
        <v>25</v>
      </c>
      <c r="J20" s="13" t="str">
        <f>IF('Rekapitulace stavby'!AN16="","",'Rekapitulace stavby'!AN16)</f>
        <v/>
      </c>
      <c r="L20" s="34"/>
    </row>
    <row r="21" spans="2:12" s="1" customFormat="1" ht="18" customHeight="1">
      <c r="B21" s="34"/>
      <c r="E21" s="13" t="str">
        <f>IF('Rekapitulace stavby'!E17="","",'Rekapitulace stavby'!E17)</f>
        <v xml:space="preserve"> </v>
      </c>
      <c r="I21" s="100" t="s">
        <v>29</v>
      </c>
      <c r="J21" s="13" t="str">
        <f>IF('Rekapitulace stavby'!AN17="","",'Rekapitulace stavby'!AN17)</f>
        <v/>
      </c>
      <c r="L21" s="34"/>
    </row>
    <row r="22" spans="2:12" s="1" customFormat="1" ht="6.95" customHeight="1">
      <c r="B22" s="34"/>
      <c r="I22" s="99"/>
      <c r="L22" s="34"/>
    </row>
    <row r="23" spans="2:12" s="1" customFormat="1" ht="12" customHeight="1">
      <c r="B23" s="34"/>
      <c r="D23" s="98" t="s">
        <v>36</v>
      </c>
      <c r="I23" s="100" t="s">
        <v>25</v>
      </c>
      <c r="J23" s="13" t="s">
        <v>1</v>
      </c>
      <c r="L23" s="34"/>
    </row>
    <row r="24" spans="2:12" s="1" customFormat="1" ht="18" customHeight="1">
      <c r="B24" s="34"/>
      <c r="E24" s="13" t="s">
        <v>37</v>
      </c>
      <c r="I24" s="100" t="s">
        <v>29</v>
      </c>
      <c r="J24" s="13" t="s">
        <v>1</v>
      </c>
      <c r="L24" s="34"/>
    </row>
    <row r="25" spans="2:12" s="1" customFormat="1" ht="6.95" customHeight="1">
      <c r="B25" s="34"/>
      <c r="I25" s="99"/>
      <c r="L25" s="34"/>
    </row>
    <row r="26" spans="2:12" s="1" customFormat="1" ht="12" customHeight="1">
      <c r="B26" s="34"/>
      <c r="D26" s="98" t="s">
        <v>38</v>
      </c>
      <c r="I26" s="99"/>
      <c r="L26" s="34"/>
    </row>
    <row r="27" spans="2:12" s="6" customFormat="1" ht="16.5" customHeight="1">
      <c r="B27" s="102"/>
      <c r="E27" s="259" t="s">
        <v>1</v>
      </c>
      <c r="F27" s="259"/>
      <c r="G27" s="259"/>
      <c r="H27" s="259"/>
      <c r="I27" s="103"/>
      <c r="L27" s="102"/>
    </row>
    <row r="28" spans="2:12" s="1" customFormat="1" ht="6.95" customHeight="1">
      <c r="B28" s="34"/>
      <c r="I28" s="99"/>
      <c r="L28" s="34"/>
    </row>
    <row r="29" spans="2:12" s="1" customFormat="1" ht="6.95" customHeight="1">
      <c r="B29" s="34"/>
      <c r="D29" s="52"/>
      <c r="E29" s="52"/>
      <c r="F29" s="52"/>
      <c r="G29" s="52"/>
      <c r="H29" s="52"/>
      <c r="I29" s="104"/>
      <c r="J29" s="52"/>
      <c r="K29" s="52"/>
      <c r="L29" s="34"/>
    </row>
    <row r="30" spans="2:12" s="1" customFormat="1" ht="25.35" customHeight="1">
      <c r="B30" s="34"/>
      <c r="D30" s="105" t="s">
        <v>39</v>
      </c>
      <c r="I30" s="99"/>
      <c r="J30" s="106">
        <f>ROUND(J79, 2)</f>
        <v>0</v>
      </c>
      <c r="L30" s="34"/>
    </row>
    <row r="31" spans="2:12" s="1" customFormat="1" ht="6.95" customHeight="1">
      <c r="B31" s="34"/>
      <c r="D31" s="52"/>
      <c r="E31" s="52"/>
      <c r="F31" s="52"/>
      <c r="G31" s="52"/>
      <c r="H31" s="52"/>
      <c r="I31" s="104"/>
      <c r="J31" s="52"/>
      <c r="K31" s="52"/>
      <c r="L31" s="34"/>
    </row>
    <row r="32" spans="2:12" s="1" customFormat="1" ht="14.45" customHeight="1">
      <c r="B32" s="34"/>
      <c r="F32" s="107" t="s">
        <v>41</v>
      </c>
      <c r="I32" s="108" t="s">
        <v>40</v>
      </c>
      <c r="J32" s="107" t="s">
        <v>42</v>
      </c>
      <c r="L32" s="34"/>
    </row>
    <row r="33" spans="2:12" s="1" customFormat="1" ht="14.45" customHeight="1">
      <c r="B33" s="34"/>
      <c r="D33" s="98" t="s">
        <v>43</v>
      </c>
      <c r="E33" s="98" t="s">
        <v>44</v>
      </c>
      <c r="F33" s="109">
        <f>ROUND((SUM(BE79:BE95)),  2)</f>
        <v>0</v>
      </c>
      <c r="I33" s="110">
        <v>0.21</v>
      </c>
      <c r="J33" s="109">
        <f>ROUND(((SUM(BE79:BE95))*I33),  2)</f>
        <v>0</v>
      </c>
      <c r="L33" s="34"/>
    </row>
    <row r="34" spans="2:12" s="1" customFormat="1" ht="14.45" customHeight="1">
      <c r="B34" s="34"/>
      <c r="E34" s="98" t="s">
        <v>45</v>
      </c>
      <c r="F34" s="109">
        <f>ROUND((SUM(BF79:BF95)),  2)</f>
        <v>0</v>
      </c>
      <c r="I34" s="110">
        <v>0.15</v>
      </c>
      <c r="J34" s="109">
        <f>ROUND(((SUM(BF79:BF95))*I34),  2)</f>
        <v>0</v>
      </c>
      <c r="L34" s="34"/>
    </row>
    <row r="35" spans="2:12" s="1" customFormat="1" ht="14.45" hidden="1" customHeight="1">
      <c r="B35" s="34"/>
      <c r="E35" s="98" t="s">
        <v>46</v>
      </c>
      <c r="F35" s="109">
        <f>ROUND((SUM(BG79:BG95)),  2)</f>
        <v>0</v>
      </c>
      <c r="I35" s="110">
        <v>0.21</v>
      </c>
      <c r="J35" s="109">
        <f>0</f>
        <v>0</v>
      </c>
      <c r="L35" s="34"/>
    </row>
    <row r="36" spans="2:12" s="1" customFormat="1" ht="14.45" hidden="1" customHeight="1">
      <c r="B36" s="34"/>
      <c r="E36" s="98" t="s">
        <v>47</v>
      </c>
      <c r="F36" s="109">
        <f>ROUND((SUM(BH79:BH95)),  2)</f>
        <v>0</v>
      </c>
      <c r="I36" s="110">
        <v>0.15</v>
      </c>
      <c r="J36" s="109">
        <f>0</f>
        <v>0</v>
      </c>
      <c r="L36" s="34"/>
    </row>
    <row r="37" spans="2:12" s="1" customFormat="1" ht="14.45" hidden="1" customHeight="1">
      <c r="B37" s="34"/>
      <c r="E37" s="98" t="s">
        <v>48</v>
      </c>
      <c r="F37" s="109">
        <f>ROUND((SUM(BI79:BI95)),  2)</f>
        <v>0</v>
      </c>
      <c r="I37" s="110">
        <v>0</v>
      </c>
      <c r="J37" s="109">
        <f>0</f>
        <v>0</v>
      </c>
      <c r="L37" s="34"/>
    </row>
    <row r="38" spans="2:12" s="1" customFormat="1" ht="6.95" customHeight="1">
      <c r="B38" s="34"/>
      <c r="I38" s="99"/>
      <c r="L38" s="34"/>
    </row>
    <row r="39" spans="2:12" s="1" customFormat="1" ht="25.35" customHeight="1">
      <c r="B39" s="34"/>
      <c r="C39" s="111"/>
      <c r="D39" s="112" t="s">
        <v>49</v>
      </c>
      <c r="E39" s="113"/>
      <c r="F39" s="113"/>
      <c r="G39" s="114" t="s">
        <v>50</v>
      </c>
      <c r="H39" s="115" t="s">
        <v>51</v>
      </c>
      <c r="I39" s="116"/>
      <c r="J39" s="117">
        <f>SUM(J30:J37)</f>
        <v>0</v>
      </c>
      <c r="K39" s="118"/>
      <c r="L39" s="34"/>
    </row>
    <row r="40" spans="2:12" s="1" customFormat="1" ht="14.45" customHeight="1">
      <c r="B40" s="119"/>
      <c r="C40" s="120"/>
      <c r="D40" s="120"/>
      <c r="E40" s="120"/>
      <c r="F40" s="120"/>
      <c r="G40" s="120"/>
      <c r="H40" s="120"/>
      <c r="I40" s="121"/>
      <c r="J40" s="120"/>
      <c r="K40" s="120"/>
      <c r="L40" s="34"/>
    </row>
    <row r="44" spans="2:12" s="1" customFormat="1" ht="6.95" customHeight="1">
      <c r="B44" s="122"/>
      <c r="C44" s="123"/>
      <c r="D44" s="123"/>
      <c r="E44" s="123"/>
      <c r="F44" s="123"/>
      <c r="G44" s="123"/>
      <c r="H44" s="123"/>
      <c r="I44" s="124"/>
      <c r="J44" s="123"/>
      <c r="K44" s="123"/>
      <c r="L44" s="34"/>
    </row>
    <row r="45" spans="2:12" s="1" customFormat="1" ht="24.95" customHeight="1">
      <c r="B45" s="30"/>
      <c r="C45" s="19" t="s">
        <v>108</v>
      </c>
      <c r="D45" s="31"/>
      <c r="E45" s="31"/>
      <c r="F45" s="31"/>
      <c r="G45" s="31"/>
      <c r="H45" s="31"/>
      <c r="I45" s="99"/>
      <c r="J45" s="31"/>
      <c r="K45" s="31"/>
      <c r="L45" s="34"/>
    </row>
    <row r="46" spans="2:12" s="1" customFormat="1" ht="6.95" customHeight="1">
      <c r="B46" s="30"/>
      <c r="C46" s="31"/>
      <c r="D46" s="31"/>
      <c r="E46" s="31"/>
      <c r="F46" s="31"/>
      <c r="G46" s="31"/>
      <c r="H46" s="31"/>
      <c r="I46" s="99"/>
      <c r="J46" s="31"/>
      <c r="K46" s="31"/>
      <c r="L46" s="34"/>
    </row>
    <row r="47" spans="2:12" s="1" customFormat="1" ht="12" customHeight="1">
      <c r="B47" s="30"/>
      <c r="C47" s="25" t="s">
        <v>16</v>
      </c>
      <c r="D47" s="31"/>
      <c r="E47" s="31"/>
      <c r="F47" s="31"/>
      <c r="G47" s="31"/>
      <c r="H47" s="31"/>
      <c r="I47" s="99"/>
      <c r="J47" s="31"/>
      <c r="K47" s="31"/>
      <c r="L47" s="34"/>
    </row>
    <row r="48" spans="2:12" s="1" customFormat="1" ht="16.5" customHeight="1">
      <c r="B48" s="30"/>
      <c r="C48" s="31"/>
      <c r="D48" s="31"/>
      <c r="E48" s="260" t="str">
        <f>E7</f>
        <v>Oprava staničních kolejí č.5, 7, 9, 12, 12a, 14, 14a, 16 a výhybek č. 16ab, DKS321, 17, 20, 22 a 24 v žst. Karlovy Vary</v>
      </c>
      <c r="F48" s="261"/>
      <c r="G48" s="261"/>
      <c r="H48" s="261"/>
      <c r="I48" s="99"/>
      <c r="J48" s="31"/>
      <c r="K48" s="31"/>
      <c r="L48" s="34"/>
    </row>
    <row r="49" spans="2:47" s="1" customFormat="1" ht="12" customHeight="1">
      <c r="B49" s="30"/>
      <c r="C49" s="25" t="s">
        <v>106</v>
      </c>
      <c r="D49" s="31"/>
      <c r="E49" s="31"/>
      <c r="F49" s="31"/>
      <c r="G49" s="31"/>
      <c r="H49" s="31"/>
      <c r="I49" s="99"/>
      <c r="J49" s="31"/>
      <c r="K49" s="31"/>
      <c r="L49" s="34"/>
    </row>
    <row r="50" spans="2:47" s="1" customFormat="1" ht="16.5" customHeight="1">
      <c r="B50" s="30"/>
      <c r="C50" s="31"/>
      <c r="D50" s="31"/>
      <c r="E50" s="232" t="str">
        <f>E9</f>
        <v>A.8 - VON (Sborník SŽDC 2019)</v>
      </c>
      <c r="F50" s="231"/>
      <c r="G50" s="231"/>
      <c r="H50" s="231"/>
      <c r="I50" s="99"/>
      <c r="J50" s="31"/>
      <c r="K50" s="31"/>
      <c r="L50" s="34"/>
    </row>
    <row r="51" spans="2:47" s="1" customFormat="1" ht="6.95" customHeight="1">
      <c r="B51" s="30"/>
      <c r="C51" s="31"/>
      <c r="D51" s="31"/>
      <c r="E51" s="31"/>
      <c r="F51" s="31"/>
      <c r="G51" s="31"/>
      <c r="H51" s="31"/>
      <c r="I51" s="99"/>
      <c r="J51" s="31"/>
      <c r="K51" s="31"/>
      <c r="L51" s="34"/>
    </row>
    <row r="52" spans="2:47" s="1" customFormat="1" ht="12" customHeight="1">
      <c r="B52" s="30"/>
      <c r="C52" s="25" t="s">
        <v>20</v>
      </c>
      <c r="D52" s="31"/>
      <c r="E52" s="31"/>
      <c r="F52" s="23" t="str">
        <f>F12</f>
        <v>ŽST K. Vary</v>
      </c>
      <c r="G52" s="31"/>
      <c r="H52" s="31"/>
      <c r="I52" s="100" t="s">
        <v>22</v>
      </c>
      <c r="J52" s="51" t="str">
        <f>IF(J12="","",J12)</f>
        <v>11. 2. 2019</v>
      </c>
      <c r="K52" s="31"/>
      <c r="L52" s="34"/>
    </row>
    <row r="53" spans="2:47" s="1" customFormat="1" ht="6.95" customHeight="1">
      <c r="B53" s="30"/>
      <c r="C53" s="31"/>
      <c r="D53" s="31"/>
      <c r="E53" s="31"/>
      <c r="F53" s="31"/>
      <c r="G53" s="31"/>
      <c r="H53" s="31"/>
      <c r="I53" s="99"/>
      <c r="J53" s="31"/>
      <c r="K53" s="31"/>
      <c r="L53" s="34"/>
    </row>
    <row r="54" spans="2:47" s="1" customFormat="1" ht="13.7" customHeight="1">
      <c r="B54" s="30"/>
      <c r="C54" s="25" t="s">
        <v>24</v>
      </c>
      <c r="D54" s="31"/>
      <c r="E54" s="31"/>
      <c r="F54" s="23" t="str">
        <f>E15</f>
        <v>SŽDC, s.o.; OŘ UNL - ST K. Vary</v>
      </c>
      <c r="G54" s="31"/>
      <c r="H54" s="31"/>
      <c r="I54" s="100" t="s">
        <v>33</v>
      </c>
      <c r="J54" s="28" t="str">
        <f>E21</f>
        <v xml:space="preserve"> </v>
      </c>
      <c r="K54" s="31"/>
      <c r="L54" s="34"/>
    </row>
    <row r="55" spans="2:47" s="1" customFormat="1" ht="13.7" customHeight="1">
      <c r="B55" s="30"/>
      <c r="C55" s="25" t="s">
        <v>31</v>
      </c>
      <c r="D55" s="31"/>
      <c r="E55" s="31"/>
      <c r="F55" s="23" t="str">
        <f>IF(E18="","",E18)</f>
        <v>Vyplň údaj</v>
      </c>
      <c r="G55" s="31"/>
      <c r="H55" s="31"/>
      <c r="I55" s="100" t="s">
        <v>36</v>
      </c>
      <c r="J55" s="28" t="str">
        <f>E24</f>
        <v>Monika Roztočilová</v>
      </c>
      <c r="K55" s="31"/>
      <c r="L55" s="34"/>
    </row>
    <row r="56" spans="2:47" s="1" customFormat="1" ht="10.35" customHeight="1">
      <c r="B56" s="30"/>
      <c r="C56" s="31"/>
      <c r="D56" s="31"/>
      <c r="E56" s="31"/>
      <c r="F56" s="31"/>
      <c r="G56" s="31"/>
      <c r="H56" s="31"/>
      <c r="I56" s="99"/>
      <c r="J56" s="31"/>
      <c r="K56" s="31"/>
      <c r="L56" s="34"/>
    </row>
    <row r="57" spans="2:47" s="1" customFormat="1" ht="29.25" customHeight="1">
      <c r="B57" s="30"/>
      <c r="C57" s="125" t="s">
        <v>109</v>
      </c>
      <c r="D57" s="126"/>
      <c r="E57" s="126"/>
      <c r="F57" s="126"/>
      <c r="G57" s="126"/>
      <c r="H57" s="126"/>
      <c r="I57" s="127"/>
      <c r="J57" s="128" t="s">
        <v>110</v>
      </c>
      <c r="K57" s="126"/>
      <c r="L57" s="34"/>
    </row>
    <row r="58" spans="2:47" s="1" customFormat="1" ht="10.35" customHeight="1">
      <c r="B58" s="30"/>
      <c r="C58" s="31"/>
      <c r="D58" s="31"/>
      <c r="E58" s="31"/>
      <c r="F58" s="31"/>
      <c r="G58" s="31"/>
      <c r="H58" s="31"/>
      <c r="I58" s="99"/>
      <c r="J58" s="31"/>
      <c r="K58" s="31"/>
      <c r="L58" s="34"/>
    </row>
    <row r="59" spans="2:47" s="1" customFormat="1" ht="22.9" customHeight="1">
      <c r="B59" s="30"/>
      <c r="C59" s="129" t="s">
        <v>111</v>
      </c>
      <c r="D59" s="31"/>
      <c r="E59" s="31"/>
      <c r="F59" s="31"/>
      <c r="G59" s="31"/>
      <c r="H59" s="31"/>
      <c r="I59" s="99"/>
      <c r="J59" s="69">
        <f>J79</f>
        <v>0</v>
      </c>
      <c r="K59" s="31"/>
      <c r="L59" s="34"/>
      <c r="AU59" s="13" t="s">
        <v>112</v>
      </c>
    </row>
    <row r="60" spans="2:47" s="1" customFormat="1" ht="21.75" customHeight="1">
      <c r="B60" s="30"/>
      <c r="C60" s="31"/>
      <c r="D60" s="31"/>
      <c r="E60" s="31"/>
      <c r="F60" s="31"/>
      <c r="G60" s="31"/>
      <c r="H60" s="31"/>
      <c r="I60" s="99"/>
      <c r="J60" s="31"/>
      <c r="K60" s="31"/>
      <c r="L60" s="34"/>
    </row>
    <row r="61" spans="2:47" s="1" customFormat="1" ht="6.95" customHeight="1">
      <c r="B61" s="42"/>
      <c r="C61" s="43"/>
      <c r="D61" s="43"/>
      <c r="E61" s="43"/>
      <c r="F61" s="43"/>
      <c r="G61" s="43"/>
      <c r="H61" s="43"/>
      <c r="I61" s="121"/>
      <c r="J61" s="43"/>
      <c r="K61" s="43"/>
      <c r="L61" s="34"/>
    </row>
    <row r="65" spans="2:65" s="1" customFormat="1" ht="6.95" customHeight="1">
      <c r="B65" s="44"/>
      <c r="C65" s="45"/>
      <c r="D65" s="45"/>
      <c r="E65" s="45"/>
      <c r="F65" s="45"/>
      <c r="G65" s="45"/>
      <c r="H65" s="45"/>
      <c r="I65" s="124"/>
      <c r="J65" s="45"/>
      <c r="K65" s="45"/>
      <c r="L65" s="34"/>
    </row>
    <row r="66" spans="2:65" s="1" customFormat="1" ht="24.95" customHeight="1">
      <c r="B66" s="30"/>
      <c r="C66" s="19" t="s">
        <v>113</v>
      </c>
      <c r="D66" s="31"/>
      <c r="E66" s="31"/>
      <c r="F66" s="31"/>
      <c r="G66" s="31"/>
      <c r="H66" s="31"/>
      <c r="I66" s="99"/>
      <c r="J66" s="31"/>
      <c r="K66" s="31"/>
      <c r="L66" s="34"/>
    </row>
    <row r="67" spans="2:65" s="1" customFormat="1" ht="6.95" customHeight="1">
      <c r="B67" s="30"/>
      <c r="C67" s="31"/>
      <c r="D67" s="31"/>
      <c r="E67" s="31"/>
      <c r="F67" s="31"/>
      <c r="G67" s="31"/>
      <c r="H67" s="31"/>
      <c r="I67" s="99"/>
      <c r="J67" s="31"/>
      <c r="K67" s="31"/>
      <c r="L67" s="34"/>
    </row>
    <row r="68" spans="2:65" s="1" customFormat="1" ht="12" customHeight="1">
      <c r="B68" s="30"/>
      <c r="C68" s="25" t="s">
        <v>16</v>
      </c>
      <c r="D68" s="31"/>
      <c r="E68" s="31"/>
      <c r="F68" s="31"/>
      <c r="G68" s="31"/>
      <c r="H68" s="31"/>
      <c r="I68" s="99"/>
      <c r="J68" s="31"/>
      <c r="K68" s="31"/>
      <c r="L68" s="34"/>
    </row>
    <row r="69" spans="2:65" s="1" customFormat="1" ht="16.5" customHeight="1">
      <c r="B69" s="30"/>
      <c r="C69" s="31"/>
      <c r="D69" s="31"/>
      <c r="E69" s="260" t="str">
        <f>E7</f>
        <v>Oprava staničních kolejí č.5, 7, 9, 12, 12a, 14, 14a, 16 a výhybek č. 16ab, DKS321, 17, 20, 22 a 24 v žst. Karlovy Vary</v>
      </c>
      <c r="F69" s="261"/>
      <c r="G69" s="261"/>
      <c r="H69" s="261"/>
      <c r="I69" s="99"/>
      <c r="J69" s="31"/>
      <c r="K69" s="31"/>
      <c r="L69" s="34"/>
    </row>
    <row r="70" spans="2:65" s="1" customFormat="1" ht="12" customHeight="1">
      <c r="B70" s="30"/>
      <c r="C70" s="25" t="s">
        <v>106</v>
      </c>
      <c r="D70" s="31"/>
      <c r="E70" s="31"/>
      <c r="F70" s="31"/>
      <c r="G70" s="31"/>
      <c r="H70" s="31"/>
      <c r="I70" s="99"/>
      <c r="J70" s="31"/>
      <c r="K70" s="31"/>
      <c r="L70" s="34"/>
    </row>
    <row r="71" spans="2:65" s="1" customFormat="1" ht="16.5" customHeight="1">
      <c r="B71" s="30"/>
      <c r="C71" s="31"/>
      <c r="D71" s="31"/>
      <c r="E71" s="232" t="str">
        <f>E9</f>
        <v>A.8 - VON (Sborník SŽDC 2019)</v>
      </c>
      <c r="F71" s="231"/>
      <c r="G71" s="231"/>
      <c r="H71" s="231"/>
      <c r="I71" s="99"/>
      <c r="J71" s="31"/>
      <c r="K71" s="31"/>
      <c r="L71" s="34"/>
    </row>
    <row r="72" spans="2:65" s="1" customFormat="1" ht="6.95" customHeight="1">
      <c r="B72" s="30"/>
      <c r="C72" s="31"/>
      <c r="D72" s="31"/>
      <c r="E72" s="31"/>
      <c r="F72" s="31"/>
      <c r="G72" s="31"/>
      <c r="H72" s="31"/>
      <c r="I72" s="99"/>
      <c r="J72" s="31"/>
      <c r="K72" s="31"/>
      <c r="L72" s="34"/>
    </row>
    <row r="73" spans="2:65" s="1" customFormat="1" ht="12" customHeight="1">
      <c r="B73" s="30"/>
      <c r="C73" s="25" t="s">
        <v>20</v>
      </c>
      <c r="D73" s="31"/>
      <c r="E73" s="31"/>
      <c r="F73" s="23" t="str">
        <f>F12</f>
        <v>ŽST K. Vary</v>
      </c>
      <c r="G73" s="31"/>
      <c r="H73" s="31"/>
      <c r="I73" s="100" t="s">
        <v>22</v>
      </c>
      <c r="J73" s="51" t="str">
        <f>IF(J12="","",J12)</f>
        <v>11. 2. 2019</v>
      </c>
      <c r="K73" s="31"/>
      <c r="L73" s="34"/>
    </row>
    <row r="74" spans="2:65" s="1" customFormat="1" ht="6.95" customHeight="1">
      <c r="B74" s="30"/>
      <c r="C74" s="31"/>
      <c r="D74" s="31"/>
      <c r="E74" s="31"/>
      <c r="F74" s="31"/>
      <c r="G74" s="31"/>
      <c r="H74" s="31"/>
      <c r="I74" s="99"/>
      <c r="J74" s="31"/>
      <c r="K74" s="31"/>
      <c r="L74" s="34"/>
    </row>
    <row r="75" spans="2:65" s="1" customFormat="1" ht="13.7" customHeight="1">
      <c r="B75" s="30"/>
      <c r="C75" s="25" t="s">
        <v>24</v>
      </c>
      <c r="D75" s="31"/>
      <c r="E75" s="31"/>
      <c r="F75" s="23" t="str">
        <f>E15</f>
        <v>SŽDC, s.o.; OŘ UNL - ST K. Vary</v>
      </c>
      <c r="G75" s="31"/>
      <c r="H75" s="31"/>
      <c r="I75" s="100" t="s">
        <v>33</v>
      </c>
      <c r="J75" s="28" t="str">
        <f>E21</f>
        <v xml:space="preserve"> </v>
      </c>
      <c r="K75" s="31"/>
      <c r="L75" s="34"/>
    </row>
    <row r="76" spans="2:65" s="1" customFormat="1" ht="13.7" customHeight="1">
      <c r="B76" s="30"/>
      <c r="C76" s="25" t="s">
        <v>31</v>
      </c>
      <c r="D76" s="31"/>
      <c r="E76" s="31"/>
      <c r="F76" s="23" t="str">
        <f>IF(E18="","",E18)</f>
        <v>Vyplň údaj</v>
      </c>
      <c r="G76" s="31"/>
      <c r="H76" s="31"/>
      <c r="I76" s="100" t="s">
        <v>36</v>
      </c>
      <c r="J76" s="28" t="str">
        <f>E24</f>
        <v>Monika Roztočilová</v>
      </c>
      <c r="K76" s="31"/>
      <c r="L76" s="34"/>
    </row>
    <row r="77" spans="2:65" s="1" customFormat="1" ht="10.35" customHeight="1">
      <c r="B77" s="30"/>
      <c r="C77" s="31"/>
      <c r="D77" s="31"/>
      <c r="E77" s="31"/>
      <c r="F77" s="31"/>
      <c r="G77" s="31"/>
      <c r="H77" s="31"/>
      <c r="I77" s="99"/>
      <c r="J77" s="31"/>
      <c r="K77" s="31"/>
      <c r="L77" s="34"/>
    </row>
    <row r="78" spans="2:65" s="7" customFormat="1" ht="29.25" customHeight="1">
      <c r="B78" s="130"/>
      <c r="C78" s="131" t="s">
        <v>114</v>
      </c>
      <c r="D78" s="132" t="s">
        <v>58</v>
      </c>
      <c r="E78" s="132" t="s">
        <v>54</v>
      </c>
      <c r="F78" s="132" t="s">
        <v>55</v>
      </c>
      <c r="G78" s="132" t="s">
        <v>115</v>
      </c>
      <c r="H78" s="132" t="s">
        <v>116</v>
      </c>
      <c r="I78" s="133" t="s">
        <v>117</v>
      </c>
      <c r="J78" s="132" t="s">
        <v>110</v>
      </c>
      <c r="K78" s="134" t="s">
        <v>118</v>
      </c>
      <c r="L78" s="135"/>
      <c r="M78" s="60" t="s">
        <v>1</v>
      </c>
      <c r="N78" s="61" t="s">
        <v>43</v>
      </c>
      <c r="O78" s="61" t="s">
        <v>119</v>
      </c>
      <c r="P78" s="61" t="s">
        <v>120</v>
      </c>
      <c r="Q78" s="61" t="s">
        <v>121</v>
      </c>
      <c r="R78" s="61" t="s">
        <v>122</v>
      </c>
      <c r="S78" s="61" t="s">
        <v>123</v>
      </c>
      <c r="T78" s="62" t="s">
        <v>124</v>
      </c>
    </row>
    <row r="79" spans="2:65" s="1" customFormat="1" ht="22.9" customHeight="1">
      <c r="B79" s="30"/>
      <c r="C79" s="67" t="s">
        <v>125</v>
      </c>
      <c r="D79" s="31"/>
      <c r="E79" s="31"/>
      <c r="F79" s="31"/>
      <c r="G79" s="31"/>
      <c r="H79" s="31"/>
      <c r="I79" s="99"/>
      <c r="J79" s="136">
        <f>BK79</f>
        <v>0</v>
      </c>
      <c r="K79" s="31"/>
      <c r="L79" s="34"/>
      <c r="M79" s="63"/>
      <c r="N79" s="64"/>
      <c r="O79" s="64"/>
      <c r="P79" s="137">
        <f>SUM(P80:P95)</f>
        <v>0</v>
      </c>
      <c r="Q79" s="64"/>
      <c r="R79" s="137">
        <f>SUM(R80:R95)</f>
        <v>0</v>
      </c>
      <c r="S79" s="64"/>
      <c r="T79" s="138">
        <f>SUM(T80:T95)</f>
        <v>0</v>
      </c>
      <c r="AT79" s="13" t="s">
        <v>72</v>
      </c>
      <c r="AU79" s="13" t="s">
        <v>112</v>
      </c>
      <c r="BK79" s="139">
        <f>SUM(BK80:BK95)</f>
        <v>0</v>
      </c>
    </row>
    <row r="80" spans="2:65" s="1" customFormat="1" ht="22.5" customHeight="1">
      <c r="B80" s="30"/>
      <c r="C80" s="140" t="s">
        <v>81</v>
      </c>
      <c r="D80" s="140" t="s">
        <v>127</v>
      </c>
      <c r="E80" s="141" t="s">
        <v>1028</v>
      </c>
      <c r="F80" s="142" t="s">
        <v>1029</v>
      </c>
      <c r="G80" s="143" t="s">
        <v>145</v>
      </c>
      <c r="H80" s="144">
        <v>6</v>
      </c>
      <c r="I80" s="145"/>
      <c r="J80" s="146">
        <f>ROUND(I80*H80,2)</f>
        <v>0</v>
      </c>
      <c r="K80" s="142" t="s">
        <v>131</v>
      </c>
      <c r="L80" s="34"/>
      <c r="M80" s="147" t="s">
        <v>1</v>
      </c>
      <c r="N80" s="148" t="s">
        <v>44</v>
      </c>
      <c r="O80" s="56"/>
      <c r="P80" s="149">
        <f>O80*H80</f>
        <v>0</v>
      </c>
      <c r="Q80" s="149">
        <v>0</v>
      </c>
      <c r="R80" s="149">
        <f>Q80*H80</f>
        <v>0</v>
      </c>
      <c r="S80" s="149">
        <v>0</v>
      </c>
      <c r="T80" s="150">
        <f>S80*H80</f>
        <v>0</v>
      </c>
      <c r="AR80" s="13" t="s">
        <v>132</v>
      </c>
      <c r="AT80" s="13" t="s">
        <v>127</v>
      </c>
      <c r="AU80" s="13" t="s">
        <v>73</v>
      </c>
      <c r="AY80" s="13" t="s">
        <v>133</v>
      </c>
      <c r="BE80" s="151">
        <f>IF(N80="základní",J80,0)</f>
        <v>0</v>
      </c>
      <c r="BF80" s="151">
        <f>IF(N80="snížená",J80,0)</f>
        <v>0</v>
      </c>
      <c r="BG80" s="151">
        <f>IF(N80="zákl. přenesená",J80,0)</f>
        <v>0</v>
      </c>
      <c r="BH80" s="151">
        <f>IF(N80="sníž. přenesená",J80,0)</f>
        <v>0</v>
      </c>
      <c r="BI80" s="151">
        <f>IF(N80="nulová",J80,0)</f>
        <v>0</v>
      </c>
      <c r="BJ80" s="13" t="s">
        <v>81</v>
      </c>
      <c r="BK80" s="151">
        <f>ROUND(I80*H80,2)</f>
        <v>0</v>
      </c>
      <c r="BL80" s="13" t="s">
        <v>132</v>
      </c>
      <c r="BM80" s="13" t="s">
        <v>1030</v>
      </c>
    </row>
    <row r="81" spans="2:65" s="1" customFormat="1" ht="29.25">
      <c r="B81" s="30"/>
      <c r="C81" s="31"/>
      <c r="D81" s="152" t="s">
        <v>135</v>
      </c>
      <c r="E81" s="31"/>
      <c r="F81" s="153" t="s">
        <v>1031</v>
      </c>
      <c r="G81" s="31"/>
      <c r="H81" s="31"/>
      <c r="I81" s="99"/>
      <c r="J81" s="31"/>
      <c r="K81" s="31"/>
      <c r="L81" s="34"/>
      <c r="M81" s="154"/>
      <c r="N81" s="56"/>
      <c r="O81" s="56"/>
      <c r="P81" s="56"/>
      <c r="Q81" s="56"/>
      <c r="R81" s="56"/>
      <c r="S81" s="56"/>
      <c r="T81" s="57"/>
      <c r="AT81" s="13" t="s">
        <v>135</v>
      </c>
      <c r="AU81" s="13" t="s">
        <v>73</v>
      </c>
    </row>
    <row r="82" spans="2:65" s="1" customFormat="1" ht="22.5" customHeight="1">
      <c r="B82" s="30"/>
      <c r="C82" s="140" t="s">
        <v>83</v>
      </c>
      <c r="D82" s="140" t="s">
        <v>127</v>
      </c>
      <c r="E82" s="141" t="s">
        <v>1032</v>
      </c>
      <c r="F82" s="142" t="s">
        <v>1033</v>
      </c>
      <c r="G82" s="143" t="s">
        <v>1034</v>
      </c>
      <c r="H82" s="212">
        <v>0.5</v>
      </c>
      <c r="I82" s="145"/>
      <c r="J82" s="146">
        <f>ROUND(I82*H82,2)</f>
        <v>0</v>
      </c>
      <c r="K82" s="142" t="s">
        <v>131</v>
      </c>
      <c r="L82" s="34"/>
      <c r="M82" s="147" t="s">
        <v>1</v>
      </c>
      <c r="N82" s="148" t="s">
        <v>44</v>
      </c>
      <c r="O82" s="56"/>
      <c r="P82" s="149">
        <f>O82*H82</f>
        <v>0</v>
      </c>
      <c r="Q82" s="149">
        <v>0</v>
      </c>
      <c r="R82" s="149">
        <f>Q82*H82</f>
        <v>0</v>
      </c>
      <c r="S82" s="149">
        <v>0</v>
      </c>
      <c r="T82" s="150">
        <f>S82*H82</f>
        <v>0</v>
      </c>
      <c r="AR82" s="13" t="s">
        <v>132</v>
      </c>
      <c r="AT82" s="13" t="s">
        <v>127</v>
      </c>
      <c r="AU82" s="13" t="s">
        <v>73</v>
      </c>
      <c r="AY82" s="13" t="s">
        <v>133</v>
      </c>
      <c r="BE82" s="151">
        <f>IF(N82="základní",J82,0)</f>
        <v>0</v>
      </c>
      <c r="BF82" s="151">
        <f>IF(N82="snížená",J82,0)</f>
        <v>0</v>
      </c>
      <c r="BG82" s="151">
        <f>IF(N82="zákl. přenesená",J82,0)</f>
        <v>0</v>
      </c>
      <c r="BH82" s="151">
        <f>IF(N82="sníž. přenesená",J82,0)</f>
        <v>0</v>
      </c>
      <c r="BI82" s="151">
        <f>IF(N82="nulová",J82,0)</f>
        <v>0</v>
      </c>
      <c r="BJ82" s="13" t="s">
        <v>81</v>
      </c>
      <c r="BK82" s="151">
        <f>ROUND(I82*H82,2)</f>
        <v>0</v>
      </c>
      <c r="BL82" s="13" t="s">
        <v>132</v>
      </c>
      <c r="BM82" s="13" t="s">
        <v>1035</v>
      </c>
    </row>
    <row r="83" spans="2:65" s="1" customFormat="1" ht="11.25">
      <c r="B83" s="30"/>
      <c r="C83" s="31"/>
      <c r="D83" s="152" t="s">
        <v>135</v>
      </c>
      <c r="E83" s="31"/>
      <c r="F83" s="153" t="s">
        <v>1033</v>
      </c>
      <c r="G83" s="31"/>
      <c r="H83" s="31"/>
      <c r="I83" s="99"/>
      <c r="J83" s="31"/>
      <c r="K83" s="31"/>
      <c r="L83" s="34"/>
      <c r="M83" s="154"/>
      <c r="N83" s="56"/>
      <c r="O83" s="56"/>
      <c r="P83" s="56"/>
      <c r="Q83" s="56"/>
      <c r="R83" s="56"/>
      <c r="S83" s="56"/>
      <c r="T83" s="57"/>
      <c r="AT83" s="13" t="s">
        <v>135</v>
      </c>
      <c r="AU83" s="13" t="s">
        <v>73</v>
      </c>
    </row>
    <row r="84" spans="2:65" s="1" customFormat="1" ht="29.25">
      <c r="B84" s="30"/>
      <c r="C84" s="31"/>
      <c r="D84" s="152" t="s">
        <v>148</v>
      </c>
      <c r="E84" s="31"/>
      <c r="F84" s="177" t="s">
        <v>1036</v>
      </c>
      <c r="G84" s="31"/>
      <c r="H84" s="31"/>
      <c r="I84" s="99"/>
      <c r="J84" s="31"/>
      <c r="K84" s="31"/>
      <c r="L84" s="34"/>
      <c r="M84" s="154"/>
      <c r="N84" s="56"/>
      <c r="O84" s="56"/>
      <c r="P84" s="56"/>
      <c r="Q84" s="56"/>
      <c r="R84" s="56"/>
      <c r="S84" s="56"/>
      <c r="T84" s="57"/>
      <c r="AT84" s="13" t="s">
        <v>148</v>
      </c>
      <c r="AU84" s="13" t="s">
        <v>73</v>
      </c>
    </row>
    <row r="85" spans="2:65" s="1" customFormat="1" ht="22.5" customHeight="1">
      <c r="B85" s="30"/>
      <c r="C85" s="140" t="s">
        <v>126</v>
      </c>
      <c r="D85" s="140" t="s">
        <v>127</v>
      </c>
      <c r="E85" s="141" t="s">
        <v>1037</v>
      </c>
      <c r="F85" s="142" t="s">
        <v>1038</v>
      </c>
      <c r="G85" s="143" t="s">
        <v>1034</v>
      </c>
      <c r="H85" s="212">
        <v>1</v>
      </c>
      <c r="I85" s="145"/>
      <c r="J85" s="146">
        <f>ROUND(I85*H85,2)</f>
        <v>0</v>
      </c>
      <c r="K85" s="142" t="s">
        <v>131</v>
      </c>
      <c r="L85" s="34"/>
      <c r="M85" s="147" t="s">
        <v>1</v>
      </c>
      <c r="N85" s="148" t="s">
        <v>44</v>
      </c>
      <c r="O85" s="56"/>
      <c r="P85" s="149">
        <f>O85*H85</f>
        <v>0</v>
      </c>
      <c r="Q85" s="149">
        <v>0</v>
      </c>
      <c r="R85" s="149">
        <f>Q85*H85</f>
        <v>0</v>
      </c>
      <c r="S85" s="149">
        <v>0</v>
      </c>
      <c r="T85" s="150">
        <f>S85*H85</f>
        <v>0</v>
      </c>
      <c r="AR85" s="13" t="s">
        <v>132</v>
      </c>
      <c r="AT85" s="13" t="s">
        <v>127</v>
      </c>
      <c r="AU85" s="13" t="s">
        <v>73</v>
      </c>
      <c r="AY85" s="13" t="s">
        <v>133</v>
      </c>
      <c r="BE85" s="151">
        <f>IF(N85="základní",J85,0)</f>
        <v>0</v>
      </c>
      <c r="BF85" s="151">
        <f>IF(N85="snížená",J85,0)</f>
        <v>0</v>
      </c>
      <c r="BG85" s="151">
        <f>IF(N85="zákl. přenesená",J85,0)</f>
        <v>0</v>
      </c>
      <c r="BH85" s="151">
        <f>IF(N85="sníž. přenesená",J85,0)</f>
        <v>0</v>
      </c>
      <c r="BI85" s="151">
        <f>IF(N85="nulová",J85,0)</f>
        <v>0</v>
      </c>
      <c r="BJ85" s="13" t="s">
        <v>81</v>
      </c>
      <c r="BK85" s="151">
        <f>ROUND(I85*H85,2)</f>
        <v>0</v>
      </c>
      <c r="BL85" s="13" t="s">
        <v>132</v>
      </c>
      <c r="BM85" s="13" t="s">
        <v>1039</v>
      </c>
    </row>
    <row r="86" spans="2:65" s="1" customFormat="1" ht="29.25">
      <c r="B86" s="30"/>
      <c r="C86" s="31"/>
      <c r="D86" s="152" t="s">
        <v>135</v>
      </c>
      <c r="E86" s="31"/>
      <c r="F86" s="153" t="s">
        <v>1040</v>
      </c>
      <c r="G86" s="31"/>
      <c r="H86" s="31"/>
      <c r="I86" s="99"/>
      <c r="J86" s="31"/>
      <c r="K86" s="31"/>
      <c r="L86" s="34"/>
      <c r="M86" s="154"/>
      <c r="N86" s="56"/>
      <c r="O86" s="56"/>
      <c r="P86" s="56"/>
      <c r="Q86" s="56"/>
      <c r="R86" s="56"/>
      <c r="S86" s="56"/>
      <c r="T86" s="57"/>
      <c r="AT86" s="13" t="s">
        <v>135</v>
      </c>
      <c r="AU86" s="13" t="s">
        <v>73</v>
      </c>
    </row>
    <row r="87" spans="2:65" s="1" customFormat="1" ht="19.5">
      <c r="B87" s="30"/>
      <c r="C87" s="31"/>
      <c r="D87" s="152" t="s">
        <v>148</v>
      </c>
      <c r="E87" s="31"/>
      <c r="F87" s="177" t="s">
        <v>1041</v>
      </c>
      <c r="G87" s="31"/>
      <c r="H87" s="31"/>
      <c r="I87" s="99"/>
      <c r="J87" s="31"/>
      <c r="K87" s="31"/>
      <c r="L87" s="34"/>
      <c r="M87" s="154"/>
      <c r="N87" s="56"/>
      <c r="O87" s="56"/>
      <c r="P87" s="56"/>
      <c r="Q87" s="56"/>
      <c r="R87" s="56"/>
      <c r="S87" s="56"/>
      <c r="T87" s="57"/>
      <c r="AT87" s="13" t="s">
        <v>148</v>
      </c>
      <c r="AU87" s="13" t="s">
        <v>73</v>
      </c>
    </row>
    <row r="88" spans="2:65" s="1" customFormat="1" ht="33.75" customHeight="1">
      <c r="B88" s="30"/>
      <c r="C88" s="140" t="s">
        <v>132</v>
      </c>
      <c r="D88" s="140" t="s">
        <v>127</v>
      </c>
      <c r="E88" s="141" t="s">
        <v>1042</v>
      </c>
      <c r="F88" s="142" t="s">
        <v>1043</v>
      </c>
      <c r="G88" s="143" t="s">
        <v>1034</v>
      </c>
      <c r="H88" s="212">
        <v>0.9</v>
      </c>
      <c r="I88" s="145"/>
      <c r="J88" s="146">
        <f>ROUND(I88*H88,2)</f>
        <v>0</v>
      </c>
      <c r="K88" s="142" t="s">
        <v>131</v>
      </c>
      <c r="L88" s="34"/>
      <c r="M88" s="147" t="s">
        <v>1</v>
      </c>
      <c r="N88" s="148" t="s">
        <v>44</v>
      </c>
      <c r="O88" s="56"/>
      <c r="P88" s="149">
        <f>O88*H88</f>
        <v>0</v>
      </c>
      <c r="Q88" s="149">
        <v>0</v>
      </c>
      <c r="R88" s="149">
        <f>Q88*H88</f>
        <v>0</v>
      </c>
      <c r="S88" s="149">
        <v>0</v>
      </c>
      <c r="T88" s="150">
        <f>S88*H88</f>
        <v>0</v>
      </c>
      <c r="AR88" s="13" t="s">
        <v>132</v>
      </c>
      <c r="AT88" s="13" t="s">
        <v>127</v>
      </c>
      <c r="AU88" s="13" t="s">
        <v>73</v>
      </c>
      <c r="AY88" s="13" t="s">
        <v>133</v>
      </c>
      <c r="BE88" s="151">
        <f>IF(N88="základní",J88,0)</f>
        <v>0</v>
      </c>
      <c r="BF88" s="151">
        <f>IF(N88="snížená",J88,0)</f>
        <v>0</v>
      </c>
      <c r="BG88" s="151">
        <f>IF(N88="zákl. přenesená",J88,0)</f>
        <v>0</v>
      </c>
      <c r="BH88" s="151">
        <f>IF(N88="sníž. přenesená",J88,0)</f>
        <v>0</v>
      </c>
      <c r="BI88" s="151">
        <f>IF(N88="nulová",J88,0)</f>
        <v>0</v>
      </c>
      <c r="BJ88" s="13" t="s">
        <v>81</v>
      </c>
      <c r="BK88" s="151">
        <f>ROUND(I88*H88,2)</f>
        <v>0</v>
      </c>
      <c r="BL88" s="13" t="s">
        <v>132</v>
      </c>
      <c r="BM88" s="13" t="s">
        <v>1044</v>
      </c>
    </row>
    <row r="89" spans="2:65" s="1" customFormat="1" ht="19.5">
      <c r="B89" s="30"/>
      <c r="C89" s="31"/>
      <c r="D89" s="152" t="s">
        <v>135</v>
      </c>
      <c r="E89" s="31"/>
      <c r="F89" s="153" t="s">
        <v>1043</v>
      </c>
      <c r="G89" s="31"/>
      <c r="H89" s="31"/>
      <c r="I89" s="99"/>
      <c r="J89" s="31"/>
      <c r="K89" s="31"/>
      <c r="L89" s="34"/>
      <c r="M89" s="154"/>
      <c r="N89" s="56"/>
      <c r="O89" s="56"/>
      <c r="P89" s="56"/>
      <c r="Q89" s="56"/>
      <c r="R89" s="56"/>
      <c r="S89" s="56"/>
      <c r="T89" s="57"/>
      <c r="AT89" s="13" t="s">
        <v>135</v>
      </c>
      <c r="AU89" s="13" t="s">
        <v>73</v>
      </c>
    </row>
    <row r="90" spans="2:65" s="1" customFormat="1" ht="19.5">
      <c r="B90" s="30"/>
      <c r="C90" s="31"/>
      <c r="D90" s="152" t="s">
        <v>148</v>
      </c>
      <c r="E90" s="31"/>
      <c r="F90" s="177" t="s">
        <v>1045</v>
      </c>
      <c r="G90" s="31"/>
      <c r="H90" s="31"/>
      <c r="I90" s="99"/>
      <c r="J90" s="31"/>
      <c r="K90" s="31"/>
      <c r="L90" s="34"/>
      <c r="M90" s="154"/>
      <c r="N90" s="56"/>
      <c r="O90" s="56"/>
      <c r="P90" s="56"/>
      <c r="Q90" s="56"/>
      <c r="R90" s="56"/>
      <c r="S90" s="56"/>
      <c r="T90" s="57"/>
      <c r="AT90" s="13" t="s">
        <v>148</v>
      </c>
      <c r="AU90" s="13" t="s">
        <v>73</v>
      </c>
    </row>
    <row r="91" spans="2:65" s="1" customFormat="1" ht="22.5" customHeight="1">
      <c r="B91" s="30"/>
      <c r="C91" s="140" t="s">
        <v>150</v>
      </c>
      <c r="D91" s="140" t="s">
        <v>127</v>
      </c>
      <c r="E91" s="141" t="s">
        <v>1046</v>
      </c>
      <c r="F91" s="142" t="s">
        <v>1047</v>
      </c>
      <c r="G91" s="143" t="s">
        <v>291</v>
      </c>
      <c r="H91" s="144">
        <v>2232</v>
      </c>
      <c r="I91" s="145"/>
      <c r="J91" s="146">
        <f>ROUND(I91*H91,2)</f>
        <v>0</v>
      </c>
      <c r="K91" s="142" t="s">
        <v>131</v>
      </c>
      <c r="L91" s="34"/>
      <c r="M91" s="147" t="s">
        <v>1</v>
      </c>
      <c r="N91" s="148" t="s">
        <v>44</v>
      </c>
      <c r="O91" s="56"/>
      <c r="P91" s="149">
        <f>O91*H91</f>
        <v>0</v>
      </c>
      <c r="Q91" s="149">
        <v>0</v>
      </c>
      <c r="R91" s="149">
        <f>Q91*H91</f>
        <v>0</v>
      </c>
      <c r="S91" s="149">
        <v>0</v>
      </c>
      <c r="T91" s="150">
        <f>S91*H91</f>
        <v>0</v>
      </c>
      <c r="AR91" s="13" t="s">
        <v>132</v>
      </c>
      <c r="AT91" s="13" t="s">
        <v>127</v>
      </c>
      <c r="AU91" s="13" t="s">
        <v>73</v>
      </c>
      <c r="AY91" s="13" t="s">
        <v>133</v>
      </c>
      <c r="BE91" s="151">
        <f>IF(N91="základní",J91,0)</f>
        <v>0</v>
      </c>
      <c r="BF91" s="151">
        <f>IF(N91="snížená",J91,0)</f>
        <v>0</v>
      </c>
      <c r="BG91" s="151">
        <f>IF(N91="zákl. přenesená",J91,0)</f>
        <v>0</v>
      </c>
      <c r="BH91" s="151">
        <f>IF(N91="sníž. přenesená",J91,0)</f>
        <v>0</v>
      </c>
      <c r="BI91" s="151">
        <f>IF(N91="nulová",J91,0)</f>
        <v>0</v>
      </c>
      <c r="BJ91" s="13" t="s">
        <v>81</v>
      </c>
      <c r="BK91" s="151">
        <f>ROUND(I91*H91,2)</f>
        <v>0</v>
      </c>
      <c r="BL91" s="13" t="s">
        <v>132</v>
      </c>
      <c r="BM91" s="13" t="s">
        <v>1048</v>
      </c>
    </row>
    <row r="92" spans="2:65" s="1" customFormat="1" ht="29.25">
      <c r="B92" s="30"/>
      <c r="C92" s="31"/>
      <c r="D92" s="152" t="s">
        <v>135</v>
      </c>
      <c r="E92" s="31"/>
      <c r="F92" s="153" t="s">
        <v>1049</v>
      </c>
      <c r="G92" s="31"/>
      <c r="H92" s="31"/>
      <c r="I92" s="99"/>
      <c r="J92" s="31"/>
      <c r="K92" s="31"/>
      <c r="L92" s="34"/>
      <c r="M92" s="154"/>
      <c r="N92" s="56"/>
      <c r="O92" s="56"/>
      <c r="P92" s="56"/>
      <c r="Q92" s="56"/>
      <c r="R92" s="56"/>
      <c r="S92" s="56"/>
      <c r="T92" s="57"/>
      <c r="AT92" s="13" t="s">
        <v>135</v>
      </c>
      <c r="AU92" s="13" t="s">
        <v>73</v>
      </c>
    </row>
    <row r="93" spans="2:65" s="1" customFormat="1" ht="22.5" customHeight="1">
      <c r="B93" s="30"/>
      <c r="C93" s="140" t="s">
        <v>157</v>
      </c>
      <c r="D93" s="140" t="s">
        <v>127</v>
      </c>
      <c r="E93" s="141" t="s">
        <v>1050</v>
      </c>
      <c r="F93" s="142" t="s">
        <v>1051</v>
      </c>
      <c r="G93" s="143" t="s">
        <v>1034</v>
      </c>
      <c r="H93" s="212">
        <v>10.5</v>
      </c>
      <c r="I93" s="145"/>
      <c r="J93" s="146">
        <f>ROUND(I93*H93,2)</f>
        <v>0</v>
      </c>
      <c r="K93" s="142" t="s">
        <v>131</v>
      </c>
      <c r="L93" s="34"/>
      <c r="M93" s="147" t="s">
        <v>1</v>
      </c>
      <c r="N93" s="148" t="s">
        <v>44</v>
      </c>
      <c r="O93" s="56"/>
      <c r="P93" s="149">
        <f>O93*H93</f>
        <v>0</v>
      </c>
      <c r="Q93" s="149">
        <v>0</v>
      </c>
      <c r="R93" s="149">
        <f>Q93*H93</f>
        <v>0</v>
      </c>
      <c r="S93" s="149">
        <v>0</v>
      </c>
      <c r="T93" s="150">
        <f>S93*H93</f>
        <v>0</v>
      </c>
      <c r="AR93" s="13" t="s">
        <v>132</v>
      </c>
      <c r="AT93" s="13" t="s">
        <v>127</v>
      </c>
      <c r="AU93" s="13" t="s">
        <v>73</v>
      </c>
      <c r="AY93" s="13" t="s">
        <v>133</v>
      </c>
      <c r="BE93" s="151">
        <f>IF(N93="základní",J93,0)</f>
        <v>0</v>
      </c>
      <c r="BF93" s="151">
        <f>IF(N93="snížená",J93,0)</f>
        <v>0</v>
      </c>
      <c r="BG93" s="151">
        <f>IF(N93="zákl. přenesená",J93,0)</f>
        <v>0</v>
      </c>
      <c r="BH93" s="151">
        <f>IF(N93="sníž. přenesená",J93,0)</f>
        <v>0</v>
      </c>
      <c r="BI93" s="151">
        <f>IF(N93="nulová",J93,0)</f>
        <v>0</v>
      </c>
      <c r="BJ93" s="13" t="s">
        <v>81</v>
      </c>
      <c r="BK93" s="151">
        <f>ROUND(I93*H93,2)</f>
        <v>0</v>
      </c>
      <c r="BL93" s="13" t="s">
        <v>132</v>
      </c>
      <c r="BM93" s="13" t="s">
        <v>1052</v>
      </c>
    </row>
    <row r="94" spans="2:65" s="1" customFormat="1" ht="11.25">
      <c r="B94" s="30"/>
      <c r="C94" s="31"/>
      <c r="D94" s="152" t="s">
        <v>135</v>
      </c>
      <c r="E94" s="31"/>
      <c r="F94" s="153" t="s">
        <v>1051</v>
      </c>
      <c r="G94" s="31"/>
      <c r="H94" s="31"/>
      <c r="I94" s="99"/>
      <c r="J94" s="31"/>
      <c r="K94" s="31"/>
      <c r="L94" s="34"/>
      <c r="M94" s="154"/>
      <c r="N94" s="56"/>
      <c r="O94" s="56"/>
      <c r="P94" s="56"/>
      <c r="Q94" s="56"/>
      <c r="R94" s="56"/>
      <c r="S94" s="56"/>
      <c r="T94" s="57"/>
      <c r="AT94" s="13" t="s">
        <v>135</v>
      </c>
      <c r="AU94" s="13" t="s">
        <v>73</v>
      </c>
    </row>
    <row r="95" spans="2:65" s="1" customFormat="1" ht="29.25">
      <c r="B95" s="30"/>
      <c r="C95" s="31"/>
      <c r="D95" s="152" t="s">
        <v>148</v>
      </c>
      <c r="E95" s="31"/>
      <c r="F95" s="177" t="s">
        <v>1053</v>
      </c>
      <c r="G95" s="31"/>
      <c r="H95" s="31"/>
      <c r="I95" s="99"/>
      <c r="J95" s="31"/>
      <c r="K95" s="31"/>
      <c r="L95" s="34"/>
      <c r="M95" s="209"/>
      <c r="N95" s="210"/>
      <c r="O95" s="210"/>
      <c r="P95" s="210"/>
      <c r="Q95" s="210"/>
      <c r="R95" s="210"/>
      <c r="S95" s="210"/>
      <c r="T95" s="211"/>
      <c r="AT95" s="13" t="s">
        <v>148</v>
      </c>
      <c r="AU95" s="13" t="s">
        <v>73</v>
      </c>
    </row>
    <row r="96" spans="2:65" s="1" customFormat="1" ht="6.95" customHeight="1">
      <c r="B96" s="42"/>
      <c r="C96" s="43"/>
      <c r="D96" s="43"/>
      <c r="E96" s="43"/>
      <c r="F96" s="43"/>
      <c r="G96" s="43"/>
      <c r="H96" s="43"/>
      <c r="I96" s="121"/>
      <c r="J96" s="43"/>
      <c r="K96" s="43"/>
      <c r="L96" s="34"/>
    </row>
  </sheetData>
  <sheetProtection algorithmName="SHA-512" hashValue="Mq5IcPY+CJtqJ/4K4oJHqmifgFzBEcw7aSEQPCDdhgrCeXrxoseNDp9ITyu2C89MeAQQd4EDtbJBAHwnLYi+OA==" saltValue="Y1xnaNaZh2wCLU5jlCBANh1YE6oTBgF+Y73gAcc7MLpaeZ+TWlzaZrWcmL4enlwbSsCzRE3WidKhN3CTYaL+Lw==" spinCount="100000" sheet="1" objects="1" scenarios="1" formatColumns="0" formatRows="0" autoFilter="0"/>
  <autoFilter ref="C78:K95"/>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A.1 - Práce na ŽSv - KOLE...</vt:lpstr>
      <vt:lpstr>A.2 - Práce na ŽSv - VÝHY...</vt:lpstr>
      <vt:lpstr>A.3 - Materiál zajištěný ...</vt:lpstr>
      <vt:lpstr>A.4 - Přejezd a přechody ...</vt:lpstr>
      <vt:lpstr>A.5 - Práce SSZT a SEE (S...</vt:lpstr>
      <vt:lpstr>A.6 - Přepravy a manipula...</vt:lpstr>
      <vt:lpstr>A.7 - Oprava boční rampy ...</vt:lpstr>
      <vt:lpstr>A.8 - VON (Sborník SŽDC 2...</vt:lpstr>
      <vt:lpstr>'A.1 - Práce na ŽSv - KOLE...'!Názvy_tisku</vt:lpstr>
      <vt:lpstr>'A.2 - Práce na ŽSv - VÝHY...'!Názvy_tisku</vt:lpstr>
      <vt:lpstr>'A.3 - Materiál zajištěný ...'!Názvy_tisku</vt:lpstr>
      <vt:lpstr>'A.4 - Přejezd a přechody ...'!Názvy_tisku</vt:lpstr>
      <vt:lpstr>'A.5 - Práce SSZT a SEE (S...'!Názvy_tisku</vt:lpstr>
      <vt:lpstr>'A.6 - Přepravy a manipula...'!Názvy_tisku</vt:lpstr>
      <vt:lpstr>'A.7 - Oprava boční rampy ...'!Názvy_tisku</vt:lpstr>
      <vt:lpstr>'A.8 - VON (Sborník SŽDC 2...'!Názvy_tisku</vt:lpstr>
      <vt:lpstr>'Rekapitulace stavby'!Názvy_tisku</vt:lpstr>
      <vt:lpstr>'A.1 - Práce na ŽSv - KOLE...'!Oblast_tisku</vt:lpstr>
      <vt:lpstr>'A.2 - Práce na ŽSv - VÝHY...'!Oblast_tisku</vt:lpstr>
      <vt:lpstr>'A.3 - Materiál zajištěný ...'!Oblast_tisku</vt:lpstr>
      <vt:lpstr>'A.4 - Přejezd a přechody ...'!Oblast_tisku</vt:lpstr>
      <vt:lpstr>'A.5 - Práce SSZT a SEE (S...'!Oblast_tisku</vt:lpstr>
      <vt:lpstr>'A.6 - Přepravy a manipula...'!Oblast_tisku</vt:lpstr>
      <vt:lpstr>'A.7 - Oprava boční rampy ...'!Oblast_tisku</vt:lpstr>
      <vt:lpstr>'A.8 - VON (Sborník SŽDC 2...'!Oblast_tisku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Roztočilová Monika, Ing., DiS.</dc:creator>
  <cp:lastModifiedBy>Hajná Monika, Ing., DiS.</cp:lastModifiedBy>
  <dcterms:created xsi:type="dcterms:W3CDTF">2019-03-29T08:32:37Z</dcterms:created>
  <dcterms:modified xsi:type="dcterms:W3CDTF">2019-03-29T12:28:58Z</dcterms:modified>
</cp:coreProperties>
</file>